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225"/>
  </bookViews>
  <sheets>
    <sheet name="Rekapitulácia stavby" sheetId="1" r:id="rId1"/>
    <sheet name="SO02 - Výťah" sheetId="2" r:id="rId2"/>
  </sheets>
  <definedNames>
    <definedName name="_xlnm.Print_Titles" localSheetId="0">'Rekapitulácia stavby'!$85:$85</definedName>
    <definedName name="_xlnm.Print_Titles" localSheetId="1">'SO02 - Výťah'!$109:$109</definedName>
    <definedName name="_xlnm.Print_Area" localSheetId="0">'Rekapitulácia stavby'!$C$4:$AP$70,'Rekapitulácia stavby'!$C$76:$AP$92</definedName>
    <definedName name="_xlnm.Print_Area" localSheetId="1">'SO02 - Výťah'!$C$4:$Q$70,'SO02 - Výťah'!$C$76:$Q$93,'SO02 - Výťah'!$C$99:$Q$112</definedName>
  </definedNames>
  <calcPr calcId="125725"/>
</workbook>
</file>

<file path=xl/calcChain.xml><?xml version="1.0" encoding="utf-8"?>
<calcChain xmlns="http://schemas.openxmlformats.org/spreadsheetml/2006/main">
  <c r="J88" i="1"/>
  <c r="F7" i="2"/>
  <c r="C77" i="1"/>
  <c r="AY88" l="1"/>
  <c r="AX88"/>
  <c r="BI112" i="2"/>
  <c r="H36" s="1"/>
  <c r="BD88" i="1" s="1"/>
  <c r="BD87" s="1"/>
  <c r="W35" s="1"/>
  <c r="BH112" i="2"/>
  <c r="H35" s="1"/>
  <c r="BC88" i="1" s="1"/>
  <c r="BC87" s="1"/>
  <c r="BG112" i="2"/>
  <c r="H34" s="1"/>
  <c r="BB88" i="1" s="1"/>
  <c r="BB87" s="1"/>
  <c r="BE112" i="2"/>
  <c r="M32" s="1"/>
  <c r="AV88" i="1" s="1"/>
  <c r="AA112" i="2"/>
  <c r="AA111"/>
  <c r="AA110" s="1"/>
  <c r="Y112"/>
  <c r="Y111" s="1"/>
  <c r="Y110" s="1"/>
  <c r="W112"/>
  <c r="W111"/>
  <c r="W110" s="1"/>
  <c r="AU88" i="1" s="1"/>
  <c r="AU87" s="1"/>
  <c r="BK112" i="2"/>
  <c r="BK111" s="1"/>
  <c r="N111" s="1"/>
  <c r="N89" s="1"/>
  <c r="N112"/>
  <c r="BF112"/>
  <c r="H33" s="1"/>
  <c r="BA88" i="1" s="1"/>
  <c r="BA87" s="1"/>
  <c r="F104" i="2"/>
  <c r="F102"/>
  <c r="M28"/>
  <c r="AS88" i="1"/>
  <c r="AS87" s="1"/>
  <c r="F81" i="2"/>
  <c r="F79"/>
  <c r="O21"/>
  <c r="E21"/>
  <c r="M107" s="1"/>
  <c r="O20"/>
  <c r="O18"/>
  <c r="E18"/>
  <c r="M106" s="1"/>
  <c r="O17"/>
  <c r="O15"/>
  <c r="E15"/>
  <c r="F107" s="1"/>
  <c r="O14"/>
  <c r="O12"/>
  <c r="E12"/>
  <c r="F83" s="1"/>
  <c r="O11"/>
  <c r="O9"/>
  <c r="M81" s="1"/>
  <c r="M104"/>
  <c r="F6"/>
  <c r="F101"/>
  <c r="F78"/>
  <c r="AK27" i="1"/>
  <c r="AM83"/>
  <c r="L83"/>
  <c r="AM82"/>
  <c r="L82"/>
  <c r="AM80"/>
  <c r="L80"/>
  <c r="L78"/>
  <c r="L77"/>
  <c r="F106" i="2" l="1"/>
  <c r="F84"/>
  <c r="M83"/>
  <c r="AT88" i="1"/>
  <c r="M33" i="2"/>
  <c r="AW88" i="1" s="1"/>
  <c r="W34"/>
  <c r="AY87"/>
  <c r="AX87"/>
  <c r="W33"/>
  <c r="W32"/>
  <c r="AW87"/>
  <c r="AK32" s="1"/>
  <c r="H32" i="2"/>
  <c r="AZ88" i="1" s="1"/>
  <c r="AZ87" s="1"/>
  <c r="M84" i="2"/>
  <c r="BK110"/>
  <c r="N110" s="1"/>
  <c r="N88" s="1"/>
  <c r="M27" l="1"/>
  <c r="M30" s="1"/>
  <c r="L93"/>
  <c r="W31" i="1"/>
  <c r="AV87"/>
  <c r="AG88" l="1"/>
  <c r="L38" i="2"/>
  <c r="AK31" i="1"/>
  <c r="AT87"/>
  <c r="AG87" l="1"/>
  <c r="AN88"/>
  <c r="AK26" l="1"/>
  <c r="AK29" s="1"/>
  <c r="AK37" s="1"/>
  <c r="AN87"/>
  <c r="AN92" s="1"/>
  <c r="AG92"/>
</calcChain>
</file>

<file path=xl/sharedStrings.xml><?xml version="1.0" encoding="utf-8"?>
<sst xmlns="http://schemas.openxmlformats.org/spreadsheetml/2006/main" count="271" uniqueCount="118">
  <si>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</si>
  <si>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</si>
  <si>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</si>
  <si>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</si>
  <si>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</si>
  <si>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</si>
  <si>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</si>
  <si>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</si>
  <si>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</si>
  <si>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</si>
  <si>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</si>
  <si>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v ---  nižšie sa nachádzajú doplnkové a pomocné údaje k zostavám  --- v</t>
  </si>
  <si>
    <t>Stavba:</t>
  </si>
  <si>
    <t>NsP Topoľčany - 2.NP - Centrálna sterilizácia a operačné sály</t>
  </si>
  <si>
    <t>JKSO:</t>
  </si>
  <si>
    <t>KS:</t>
  </si>
  <si>
    <t>Miesto:</t>
  </si>
  <si>
    <t xml:space="preserve"> </t>
  </si>
  <si>
    <t>Dátum:</t>
  </si>
  <si>
    <t>31. 8. 2018</t>
  </si>
  <si>
    <t>Objednávateľ:</t>
  </si>
  <si>
    <t>IČO:</t>
  </si>
  <si>
    <t>IČO DPH:</t>
  </si>
  <si>
    <t>Zhotoviteľ:</t>
  </si>
  <si>
    <t>Projektant:</t>
  </si>
  <si>
    <t>True</t>
  </si>
  <si>
    <t>0,01</t>
  </si>
  <si>
    <t>Spracovateľ:</t>
  </si>
  <si>
    <t>Poznámka:</t>
  </si>
  <si>
    <t>Náklady z rozpočtov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</si>
  <si>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</si>
  <si>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</si>
  <si>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</si>
  <si>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</si>
  <si>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</si>
  <si>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</si>
  <si>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</si>
  <si>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</si>
  <si>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</si>
  <si>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</si>
  <si>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</si>
  <si>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</si>
  <si>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</si>
  <si>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</si>
  <si>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</si>
  <si>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</si>
  <si>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</si>
  <si>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</si>
  <si>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</si>
  <si>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</si>
  <si>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</si>
  <si>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</si>
  <si>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</si>
  <si>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</si>
  <si>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</si>
  <si>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</si>
  <si>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</si>
  <si>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</si>
  <si>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</si>
  <si>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</si>
  <si>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</si>
  <si>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</si>
  <si>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</si>
  <si>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</si>
  <si>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</si>
  <si>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</si>
  <si>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</si>
  <si>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</si>
  <si>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</si>
  <si>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{65f3d690-4460-43ad-8ea4-f0c058b1c1e2}</t>
  </si>
  <si>
    <t>{00000000-0000-0000-0000-000000000000}</t>
  </si>
  <si>
    <t>/</t>
  </si>
  <si>
    <t>1</t>
  </si>
  <si>
    <t>{f3b44da5-3c6e-4c1a-a982-3f6fb9eb9206}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</si>
  <si>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</si>
  <si>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</si>
  <si>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</si>
  <si>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</si>
  <si>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</si>
  <si>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</si>
  <si>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</si>
  <si>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</si>
  <si>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</si>
  <si>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</si>
  <si>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</si>
  <si>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</si>
  <si>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</si>
  <si>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</si>
  <si>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</si>
  <si>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</si>
  <si>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</si>
  <si>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</si>
  <si>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OST - Ostatné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</si>
  <si>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</si>
  <si>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</si>
  <si>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</si>
  <si>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</si>
  <si>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</si>
  <si>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</si>
  <si>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</si>
  <si>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</si>
  <si>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</si>
  <si>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</si>
  <si>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</si>
  <si>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</si>
  <si>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</si>
  <si>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</si>
  <si>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</si>
  <si>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4</t>
  </si>
  <si>
    <t>ROZPOCET</t>
  </si>
  <si>
    <t>K</t>
  </si>
  <si>
    <t>OSTX1</t>
  </si>
  <si>
    <t>512</t>
  </si>
  <si>
    <t>2</t>
  </si>
  <si>
    <t>1886708858</t>
  </si>
  <si>
    <t>ks</t>
  </si>
  <si>
    <t>Dodávka a montáž nového výťahu- podľa podrobnej špecifikácie uvedenej v projektovej dokumentácii (alebo ekvivalentný výrobok). Stavebná pripravenosť je v rámci SO01.</t>
  </si>
  <si>
    <t>SO02 LôŽKOVÝ VÝŤAH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</si>
</sst>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5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8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8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1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8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3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5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4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7" fontId="6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15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/>
    <xf numFmtId="0" fontId="15" fillId="0" borderId="0" xfId="0" applyFont="1" applyBorder="1" applyAlignment="1">
      <alignment horizontal="left" vertical="top" wrapText="1"/>
    </xf>
    <xf numFmtId="0" fontId="8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1" fillId="0" borderId="0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1" fillId="5" borderId="0" xfId="0" applyNumberFormat="1" applyFont="1" applyFill="1" applyBorder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0" fontId="0" fillId="0" borderId="0" xfId="0" applyBorder="1"/>
    <xf numFmtId="4" fontId="15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4" fontId="15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10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67" fontId="21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17" xfId="0" applyNumberFormat="1" applyFont="1" applyBorder="1" applyAlignment="1"/>
    <xf numFmtId="167" fontId="5" fillId="0" borderId="17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 activeCell="AR4" sqref="AR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0"/>
      <c r="AH1" s="10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4" t="s">
        <v>4</v>
      </c>
      <c r="BB1" s="14" t="s">
        <v>5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6</v>
      </c>
      <c r="BU1" s="15" t="s">
        <v>6</v>
      </c>
    </row>
    <row r="2" spans="1:73" ht="36.950000000000003" customHeight="1">
      <c r="C2" s="145" t="s">
        <v>7</v>
      </c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R2" s="173" t="s">
        <v>8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10</v>
      </c>
    </row>
    <row r="4" spans="1:73" ht="36.950000000000003" customHeight="1">
      <c r="B4" s="21"/>
      <c r="C4" s="147" t="s">
        <v>83</v>
      </c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148"/>
      <c r="AL4" s="148"/>
      <c r="AM4" s="148"/>
      <c r="AN4" s="148"/>
      <c r="AO4" s="148"/>
      <c r="AP4" s="148"/>
      <c r="AQ4" s="22"/>
      <c r="AS4" s="16" t="s">
        <v>11</v>
      </c>
      <c r="BS4" s="17" t="s">
        <v>9</v>
      </c>
    </row>
    <row r="5" spans="1:73" ht="14.45" customHeight="1">
      <c r="B5" s="21"/>
      <c r="C5" s="23"/>
      <c r="D5" s="138" t="s">
        <v>84</v>
      </c>
      <c r="E5" s="23"/>
      <c r="F5" s="23"/>
      <c r="G5" s="23"/>
      <c r="H5" s="23"/>
      <c r="I5" s="23"/>
      <c r="J5" s="23"/>
      <c r="K5" s="149" t="s">
        <v>117</v>
      </c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23"/>
      <c r="AQ5" s="22"/>
      <c r="BS5" s="17" t="s">
        <v>9</v>
      </c>
    </row>
    <row r="6" spans="1:73" ht="36.950000000000003" customHeight="1">
      <c r="B6" s="21"/>
      <c r="C6" s="23"/>
      <c r="D6" s="138" t="s">
        <v>12</v>
      </c>
      <c r="E6" s="23"/>
      <c r="F6" s="23"/>
      <c r="G6" s="23"/>
      <c r="H6" s="23"/>
      <c r="I6" s="23"/>
      <c r="J6" s="23"/>
      <c r="K6" s="151" t="s">
        <v>13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23"/>
      <c r="AQ6" s="22"/>
      <c r="BS6" s="17" t="s">
        <v>9</v>
      </c>
    </row>
    <row r="7" spans="1:73" ht="14.45" customHeight="1">
      <c r="B7" s="21"/>
      <c r="C7" s="23"/>
      <c r="D7" s="26" t="s">
        <v>14</v>
      </c>
      <c r="E7" s="23"/>
      <c r="F7" s="23"/>
      <c r="G7" s="23"/>
      <c r="H7" s="23"/>
      <c r="I7" s="23"/>
      <c r="J7" s="23"/>
      <c r="K7" s="24" t="s">
        <v>5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6" t="s">
        <v>15</v>
      </c>
      <c r="AL7" s="23"/>
      <c r="AM7" s="23"/>
      <c r="AN7" s="24" t="s">
        <v>5</v>
      </c>
      <c r="AO7" s="23"/>
      <c r="AP7" s="23"/>
      <c r="AQ7" s="22"/>
      <c r="BS7" s="17" t="s">
        <v>9</v>
      </c>
    </row>
    <row r="8" spans="1:73" ht="14.45" customHeight="1">
      <c r="B8" s="21"/>
      <c r="C8" s="23"/>
      <c r="D8" s="26" t="s">
        <v>16</v>
      </c>
      <c r="E8" s="23"/>
      <c r="F8" s="23"/>
      <c r="G8" s="23"/>
      <c r="H8" s="23"/>
      <c r="I8" s="23"/>
      <c r="J8" s="23"/>
      <c r="K8" s="24" t="s">
        <v>17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6" t="s">
        <v>18</v>
      </c>
      <c r="AL8" s="23"/>
      <c r="AM8" s="23"/>
      <c r="AN8" s="24" t="s">
        <v>19</v>
      </c>
      <c r="AO8" s="23"/>
      <c r="AP8" s="23"/>
      <c r="AQ8" s="22"/>
      <c r="BS8" s="17" t="s">
        <v>9</v>
      </c>
    </row>
    <row r="9" spans="1:73" ht="14.45" customHeight="1">
      <c r="B9" s="21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2"/>
      <c r="BS9" s="17" t="s">
        <v>9</v>
      </c>
    </row>
    <row r="10" spans="1:73" ht="14.45" customHeight="1">
      <c r="B10" s="21"/>
      <c r="C10" s="23"/>
      <c r="D10" s="26" t="s">
        <v>20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6" t="s">
        <v>21</v>
      </c>
      <c r="AL10" s="23"/>
      <c r="AM10" s="23"/>
      <c r="AN10" s="24" t="s">
        <v>5</v>
      </c>
      <c r="AO10" s="23"/>
      <c r="AP10" s="23"/>
      <c r="AQ10" s="22"/>
      <c r="BS10" s="17" t="s">
        <v>9</v>
      </c>
    </row>
    <row r="11" spans="1:73" ht="18.399999999999999" customHeight="1">
      <c r="B11" s="21"/>
      <c r="C11" s="23"/>
      <c r="D11" s="23"/>
      <c r="E11" s="24" t="s">
        <v>17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6" t="s">
        <v>22</v>
      </c>
      <c r="AL11" s="23"/>
      <c r="AM11" s="23"/>
      <c r="AN11" s="24" t="s">
        <v>5</v>
      </c>
      <c r="AO11" s="23"/>
      <c r="AP11" s="23"/>
      <c r="AQ11" s="22"/>
      <c r="BS11" s="17" t="s">
        <v>9</v>
      </c>
    </row>
    <row r="12" spans="1:73" ht="6.95" customHeight="1">
      <c r="B12" s="21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2"/>
      <c r="BS12" s="17" t="s">
        <v>9</v>
      </c>
    </row>
    <row r="13" spans="1:73" ht="14.45" customHeight="1">
      <c r="B13" s="21"/>
      <c r="C13" s="23"/>
      <c r="D13" s="26" t="s">
        <v>23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6" t="s">
        <v>21</v>
      </c>
      <c r="AL13" s="23"/>
      <c r="AM13" s="23"/>
      <c r="AN13" s="24" t="s">
        <v>5</v>
      </c>
      <c r="AO13" s="23"/>
      <c r="AP13" s="23"/>
      <c r="AQ13" s="22"/>
      <c r="BS13" s="17" t="s">
        <v>9</v>
      </c>
    </row>
    <row r="14" spans="1:73" ht="15">
      <c r="B14" s="21"/>
      <c r="C14" s="23"/>
      <c r="D14" s="23"/>
      <c r="E14" s="24" t="s">
        <v>17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6" t="s">
        <v>22</v>
      </c>
      <c r="AL14" s="23"/>
      <c r="AM14" s="23"/>
      <c r="AN14" s="24" t="s">
        <v>5</v>
      </c>
      <c r="AO14" s="23"/>
      <c r="AP14" s="23"/>
      <c r="AQ14" s="22"/>
      <c r="BS14" s="17" t="s">
        <v>9</v>
      </c>
    </row>
    <row r="15" spans="1:73" ht="6.95" customHeight="1">
      <c r="B15" s="21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2"/>
      <c r="BS15" s="17" t="s">
        <v>6</v>
      </c>
    </row>
    <row r="16" spans="1:73" ht="14.45" customHeight="1">
      <c r="B16" s="21"/>
      <c r="C16" s="23"/>
      <c r="D16" s="26" t="s">
        <v>24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6" t="s">
        <v>21</v>
      </c>
      <c r="AL16" s="23"/>
      <c r="AM16" s="23"/>
      <c r="AN16" s="24" t="s">
        <v>5</v>
      </c>
      <c r="AO16" s="23"/>
      <c r="AP16" s="23"/>
      <c r="AQ16" s="22"/>
      <c r="BS16" s="17" t="s">
        <v>6</v>
      </c>
    </row>
    <row r="17" spans="2:71" ht="18.399999999999999" customHeight="1">
      <c r="B17" s="21"/>
      <c r="C17" s="23"/>
      <c r="D17" s="23"/>
      <c r="E17" s="24" t="s">
        <v>17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6" t="s">
        <v>22</v>
      </c>
      <c r="AL17" s="23"/>
      <c r="AM17" s="23"/>
      <c r="AN17" s="24" t="s">
        <v>5</v>
      </c>
      <c r="AO17" s="23"/>
      <c r="AP17" s="23"/>
      <c r="AQ17" s="22"/>
      <c r="BS17" s="17" t="s">
        <v>25</v>
      </c>
    </row>
    <row r="18" spans="2:71" ht="6.95" customHeight="1">
      <c r="B18" s="21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2"/>
      <c r="BS18" s="17" t="s">
        <v>26</v>
      </c>
    </row>
    <row r="19" spans="2:71" ht="14.45" customHeight="1">
      <c r="B19" s="21"/>
      <c r="C19" s="23"/>
      <c r="D19" s="26" t="s">
        <v>27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6" t="s">
        <v>21</v>
      </c>
      <c r="AL19" s="23"/>
      <c r="AM19" s="23"/>
      <c r="AN19" s="24" t="s">
        <v>5</v>
      </c>
      <c r="AO19" s="23"/>
      <c r="AP19" s="23"/>
      <c r="AQ19" s="22"/>
      <c r="BS19" s="17" t="s">
        <v>26</v>
      </c>
    </row>
    <row r="20" spans="2:71" ht="18.399999999999999" customHeight="1">
      <c r="B20" s="21"/>
      <c r="C20" s="23"/>
      <c r="D20" s="23"/>
      <c r="E20" s="24" t="s">
        <v>17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6" t="s">
        <v>22</v>
      </c>
      <c r="AL20" s="23"/>
      <c r="AM20" s="23"/>
      <c r="AN20" s="24" t="s">
        <v>5</v>
      </c>
      <c r="AO20" s="23"/>
      <c r="AP20" s="23"/>
      <c r="AQ20" s="22"/>
    </row>
    <row r="21" spans="2:71" ht="6.95" customHeight="1">
      <c r="B21" s="21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2"/>
    </row>
    <row r="22" spans="2:71" ht="15">
      <c r="B22" s="21"/>
      <c r="C22" s="23"/>
      <c r="D22" s="26" t="s">
        <v>28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2"/>
    </row>
    <row r="23" spans="2:71" ht="16.5" customHeight="1">
      <c r="B23" s="21"/>
      <c r="C23" s="23"/>
      <c r="D23" s="23"/>
      <c r="E23" s="153" t="s">
        <v>5</v>
      </c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23"/>
      <c r="AP23" s="23"/>
      <c r="AQ23" s="22"/>
    </row>
    <row r="24" spans="2:71" ht="6.95" customHeight="1">
      <c r="B24" s="21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2"/>
    </row>
    <row r="25" spans="2:71" ht="6.95" customHeight="1">
      <c r="B25" s="21"/>
      <c r="C25" s="23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3"/>
      <c r="AQ25" s="22"/>
    </row>
    <row r="26" spans="2:71" ht="14.45" customHeight="1">
      <c r="B26" s="21"/>
      <c r="C26" s="23"/>
      <c r="D26" s="28" t="s">
        <v>29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77">
        <f>ROUND(AG87,2)</f>
        <v>0</v>
      </c>
      <c r="AL26" s="178"/>
      <c r="AM26" s="178"/>
      <c r="AN26" s="178"/>
      <c r="AO26" s="178"/>
      <c r="AP26" s="23"/>
      <c r="AQ26" s="22"/>
    </row>
    <row r="27" spans="2:71" ht="14.45" customHeight="1">
      <c r="B27" s="21"/>
      <c r="C27" s="23"/>
      <c r="D27" s="28" t="s">
        <v>86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177">
        <f>ROUND(AG90,2)</f>
        <v>0</v>
      </c>
      <c r="AL27" s="177"/>
      <c r="AM27" s="177"/>
      <c r="AN27" s="177"/>
      <c r="AO27" s="177"/>
      <c r="AP27" s="23"/>
      <c r="AQ27" s="22"/>
    </row>
    <row r="28" spans="2:71" s="1" customFormat="1" ht="6.95" customHeight="1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1"/>
    </row>
    <row r="29" spans="2:71" s="1" customFormat="1" ht="25.9" customHeight="1">
      <c r="B29" s="29"/>
      <c r="C29" s="30"/>
      <c r="D29" s="32" t="s">
        <v>30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179">
        <f>ROUND(AK26+AK27,2)</f>
        <v>0</v>
      </c>
      <c r="AL29" s="180"/>
      <c r="AM29" s="180"/>
      <c r="AN29" s="180"/>
      <c r="AO29" s="180"/>
      <c r="AP29" s="30"/>
      <c r="AQ29" s="31"/>
    </row>
    <row r="30" spans="2:71" s="1" customFormat="1" ht="6.95" customHeight="1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1"/>
    </row>
    <row r="31" spans="2:71" s="2" customFormat="1" ht="14.45" customHeight="1">
      <c r="B31" s="34"/>
      <c r="C31" s="35"/>
      <c r="D31" s="36" t="s">
        <v>31</v>
      </c>
      <c r="E31" s="35"/>
      <c r="F31" s="36" t="s">
        <v>32</v>
      </c>
      <c r="G31" s="35"/>
      <c r="H31" s="35"/>
      <c r="I31" s="35"/>
      <c r="J31" s="35"/>
      <c r="K31" s="35"/>
      <c r="L31" s="142">
        <v>0.2</v>
      </c>
      <c r="M31" s="143"/>
      <c r="N31" s="143"/>
      <c r="O31" s="143"/>
      <c r="P31" s="35"/>
      <c r="Q31" s="35"/>
      <c r="R31" s="35"/>
      <c r="S31" s="35"/>
      <c r="T31" s="38" t="s">
        <v>33</v>
      </c>
      <c r="U31" s="35"/>
      <c r="V31" s="35"/>
      <c r="W31" s="144">
        <f>ROUND(AZ87+SUM(CD91),2)</f>
        <v>0</v>
      </c>
      <c r="X31" s="143"/>
      <c r="Y31" s="143"/>
      <c r="Z31" s="143"/>
      <c r="AA31" s="143"/>
      <c r="AB31" s="143"/>
      <c r="AC31" s="143"/>
      <c r="AD31" s="143"/>
      <c r="AE31" s="143"/>
      <c r="AF31" s="35"/>
      <c r="AG31" s="35"/>
      <c r="AH31" s="35"/>
      <c r="AI31" s="35"/>
      <c r="AJ31" s="35"/>
      <c r="AK31" s="144">
        <f>ROUND(AV87+SUM(BY91),2)</f>
        <v>0</v>
      </c>
      <c r="AL31" s="143"/>
      <c r="AM31" s="143"/>
      <c r="AN31" s="143"/>
      <c r="AO31" s="143"/>
      <c r="AP31" s="35"/>
      <c r="AQ31" s="39"/>
    </row>
    <row r="32" spans="2:71" s="2" customFormat="1" ht="14.45" customHeight="1">
      <c r="B32" s="34"/>
      <c r="C32" s="35"/>
      <c r="D32" s="35"/>
      <c r="E32" s="35"/>
      <c r="F32" s="36" t="s">
        <v>34</v>
      </c>
      <c r="G32" s="35"/>
      <c r="H32" s="35"/>
      <c r="I32" s="35"/>
      <c r="J32" s="35"/>
      <c r="K32" s="35"/>
      <c r="L32" s="142">
        <v>0.2</v>
      </c>
      <c r="M32" s="143"/>
      <c r="N32" s="143"/>
      <c r="O32" s="143"/>
      <c r="P32" s="35"/>
      <c r="Q32" s="35"/>
      <c r="R32" s="35"/>
      <c r="S32" s="35"/>
      <c r="T32" s="38" t="s">
        <v>33</v>
      </c>
      <c r="U32" s="35"/>
      <c r="V32" s="35"/>
      <c r="W32" s="144">
        <f>ROUND(BA87+SUM(CE91),2)</f>
        <v>0</v>
      </c>
      <c r="X32" s="143"/>
      <c r="Y32" s="143"/>
      <c r="Z32" s="143"/>
      <c r="AA32" s="143"/>
      <c r="AB32" s="143"/>
      <c r="AC32" s="143"/>
      <c r="AD32" s="143"/>
      <c r="AE32" s="143"/>
      <c r="AF32" s="35"/>
      <c r="AG32" s="35"/>
      <c r="AH32" s="35"/>
      <c r="AI32" s="35"/>
      <c r="AJ32" s="35"/>
      <c r="AK32" s="144">
        <f>ROUND(AW87+SUM(BZ91),2)</f>
        <v>0</v>
      </c>
      <c r="AL32" s="143"/>
      <c r="AM32" s="143"/>
      <c r="AN32" s="143"/>
      <c r="AO32" s="143"/>
      <c r="AP32" s="35"/>
      <c r="AQ32" s="39"/>
    </row>
    <row r="33" spans="2:43" s="2" customFormat="1" ht="14.45" hidden="1" customHeight="1">
      <c r="B33" s="34"/>
      <c r="C33" s="35"/>
      <c r="D33" s="35"/>
      <c r="E33" s="35"/>
      <c r="F33" s="36" t="s">
        <v>35</v>
      </c>
      <c r="G33" s="35"/>
      <c r="H33" s="35"/>
      <c r="I33" s="35"/>
      <c r="J33" s="35"/>
      <c r="K33" s="35"/>
      <c r="L33" s="142">
        <v>0.2</v>
      </c>
      <c r="M33" s="143"/>
      <c r="N33" s="143"/>
      <c r="O33" s="143"/>
      <c r="P33" s="35"/>
      <c r="Q33" s="35"/>
      <c r="R33" s="35"/>
      <c r="S33" s="35"/>
      <c r="T33" s="38" t="s">
        <v>33</v>
      </c>
      <c r="U33" s="35"/>
      <c r="V33" s="35"/>
      <c r="W33" s="144">
        <f>ROUND(BB87+SUM(CF91),2)</f>
        <v>0</v>
      </c>
      <c r="X33" s="143"/>
      <c r="Y33" s="143"/>
      <c r="Z33" s="143"/>
      <c r="AA33" s="143"/>
      <c r="AB33" s="143"/>
      <c r="AC33" s="143"/>
      <c r="AD33" s="143"/>
      <c r="AE33" s="143"/>
      <c r="AF33" s="35"/>
      <c r="AG33" s="35"/>
      <c r="AH33" s="35"/>
      <c r="AI33" s="35"/>
      <c r="AJ33" s="35"/>
      <c r="AK33" s="144">
        <v>0</v>
      </c>
      <c r="AL33" s="143"/>
      <c r="AM33" s="143"/>
      <c r="AN33" s="143"/>
      <c r="AO33" s="143"/>
      <c r="AP33" s="35"/>
      <c r="AQ33" s="39"/>
    </row>
    <row r="34" spans="2:43" s="2" customFormat="1" ht="14.45" hidden="1" customHeight="1">
      <c r="B34" s="34"/>
      <c r="C34" s="35"/>
      <c r="D34" s="35"/>
      <c r="E34" s="35"/>
      <c r="F34" s="36" t="s">
        <v>36</v>
      </c>
      <c r="G34" s="35"/>
      <c r="H34" s="35"/>
      <c r="I34" s="35"/>
      <c r="J34" s="35"/>
      <c r="K34" s="35"/>
      <c r="L34" s="142">
        <v>0.2</v>
      </c>
      <c r="M34" s="143"/>
      <c r="N34" s="143"/>
      <c r="O34" s="143"/>
      <c r="P34" s="35"/>
      <c r="Q34" s="35"/>
      <c r="R34" s="35"/>
      <c r="S34" s="35"/>
      <c r="T34" s="38" t="s">
        <v>33</v>
      </c>
      <c r="U34" s="35"/>
      <c r="V34" s="35"/>
      <c r="W34" s="144">
        <f>ROUND(BC87+SUM(CG91),2)</f>
        <v>0</v>
      </c>
      <c r="X34" s="143"/>
      <c r="Y34" s="143"/>
      <c r="Z34" s="143"/>
      <c r="AA34" s="143"/>
      <c r="AB34" s="143"/>
      <c r="AC34" s="143"/>
      <c r="AD34" s="143"/>
      <c r="AE34" s="143"/>
      <c r="AF34" s="35"/>
      <c r="AG34" s="35"/>
      <c r="AH34" s="35"/>
      <c r="AI34" s="35"/>
      <c r="AJ34" s="35"/>
      <c r="AK34" s="144">
        <v>0</v>
      </c>
      <c r="AL34" s="143"/>
      <c r="AM34" s="143"/>
      <c r="AN34" s="143"/>
      <c r="AO34" s="143"/>
      <c r="AP34" s="35"/>
      <c r="AQ34" s="39"/>
    </row>
    <row r="35" spans="2:43" s="2" customFormat="1" ht="14.45" hidden="1" customHeight="1">
      <c r="B35" s="34"/>
      <c r="C35" s="35"/>
      <c r="D35" s="35"/>
      <c r="E35" s="35"/>
      <c r="F35" s="36" t="s">
        <v>37</v>
      </c>
      <c r="G35" s="35"/>
      <c r="H35" s="35"/>
      <c r="I35" s="35"/>
      <c r="J35" s="35"/>
      <c r="K35" s="35"/>
      <c r="L35" s="142">
        <v>0</v>
      </c>
      <c r="M35" s="143"/>
      <c r="N35" s="143"/>
      <c r="O35" s="143"/>
      <c r="P35" s="35"/>
      <c r="Q35" s="35"/>
      <c r="R35" s="35"/>
      <c r="S35" s="35"/>
      <c r="T35" s="38" t="s">
        <v>33</v>
      </c>
      <c r="U35" s="35"/>
      <c r="V35" s="35"/>
      <c r="W35" s="144">
        <f>ROUND(BD87+SUM(CH91),2)</f>
        <v>0</v>
      </c>
      <c r="X35" s="143"/>
      <c r="Y35" s="143"/>
      <c r="Z35" s="143"/>
      <c r="AA35" s="143"/>
      <c r="AB35" s="143"/>
      <c r="AC35" s="143"/>
      <c r="AD35" s="143"/>
      <c r="AE35" s="143"/>
      <c r="AF35" s="35"/>
      <c r="AG35" s="35"/>
      <c r="AH35" s="35"/>
      <c r="AI35" s="35"/>
      <c r="AJ35" s="35"/>
      <c r="AK35" s="144">
        <v>0</v>
      </c>
      <c r="AL35" s="143"/>
      <c r="AM35" s="143"/>
      <c r="AN35" s="143"/>
      <c r="AO35" s="143"/>
      <c r="AP35" s="35"/>
      <c r="AQ35" s="39"/>
    </row>
    <row r="36" spans="2:43" s="1" customFormat="1" ht="6.95" customHeight="1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1"/>
    </row>
    <row r="37" spans="2:43" s="1" customFormat="1" ht="25.9" customHeight="1">
      <c r="B37" s="29"/>
      <c r="C37" s="40"/>
      <c r="D37" s="41" t="s">
        <v>38</v>
      </c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3" t="s">
        <v>39</v>
      </c>
      <c r="U37" s="42"/>
      <c r="V37" s="42"/>
      <c r="W37" s="42"/>
      <c r="X37" s="154" t="s">
        <v>40</v>
      </c>
      <c r="Y37" s="155"/>
      <c r="Z37" s="155"/>
      <c r="AA37" s="155"/>
      <c r="AB37" s="155"/>
      <c r="AC37" s="42"/>
      <c r="AD37" s="42"/>
      <c r="AE37" s="42"/>
      <c r="AF37" s="42"/>
      <c r="AG37" s="42"/>
      <c r="AH37" s="42"/>
      <c r="AI37" s="42"/>
      <c r="AJ37" s="42"/>
      <c r="AK37" s="156">
        <f>SUM(AK29:AK35)</f>
        <v>0</v>
      </c>
      <c r="AL37" s="155"/>
      <c r="AM37" s="155"/>
      <c r="AN37" s="155"/>
      <c r="AO37" s="157"/>
      <c r="AP37" s="40"/>
      <c r="AQ37" s="31"/>
    </row>
    <row r="38" spans="2:43" s="1" customFormat="1" ht="14.45" customHeight="1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1"/>
    </row>
    <row r="39" spans="2:43">
      <c r="B39" s="21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2"/>
    </row>
    <row r="40" spans="2:43">
      <c r="B40" s="21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2"/>
    </row>
    <row r="41" spans="2:43">
      <c r="B41" s="21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2"/>
    </row>
    <row r="42" spans="2:43">
      <c r="B42" s="21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2"/>
    </row>
    <row r="43" spans="2:43">
      <c r="B43" s="21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2"/>
    </row>
    <row r="44" spans="2:43">
      <c r="B44" s="21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2"/>
    </row>
    <row r="45" spans="2:43">
      <c r="B45" s="21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2"/>
    </row>
    <row r="46" spans="2:43">
      <c r="B46" s="21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2"/>
    </row>
    <row r="47" spans="2:43">
      <c r="B47" s="21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2"/>
    </row>
    <row r="48" spans="2:43">
      <c r="B48" s="21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2"/>
    </row>
    <row r="49" spans="2:43" s="1" customFormat="1" ht="15">
      <c r="B49" s="29"/>
      <c r="C49" s="30"/>
      <c r="D49" s="44" t="s">
        <v>41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6"/>
      <c r="AA49" s="30"/>
      <c r="AB49" s="30"/>
      <c r="AC49" s="44" t="s">
        <v>42</v>
      </c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6"/>
      <c r="AP49" s="30"/>
      <c r="AQ49" s="31"/>
    </row>
    <row r="50" spans="2:43">
      <c r="B50" s="21"/>
      <c r="C50" s="23"/>
      <c r="D50" s="47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48"/>
      <c r="AA50" s="23"/>
      <c r="AB50" s="23"/>
      <c r="AC50" s="47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48"/>
      <c r="AP50" s="23"/>
      <c r="AQ50" s="22"/>
    </row>
    <row r="51" spans="2:43">
      <c r="B51" s="21"/>
      <c r="C51" s="23"/>
      <c r="D51" s="47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48"/>
      <c r="AA51" s="23"/>
      <c r="AB51" s="23"/>
      <c r="AC51" s="47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48"/>
      <c r="AP51" s="23"/>
      <c r="AQ51" s="22"/>
    </row>
    <row r="52" spans="2:43">
      <c r="B52" s="21"/>
      <c r="C52" s="23"/>
      <c r="D52" s="47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48"/>
      <c r="AA52" s="23"/>
      <c r="AB52" s="23"/>
      <c r="AC52" s="47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48"/>
      <c r="AP52" s="23"/>
      <c r="AQ52" s="22"/>
    </row>
    <row r="53" spans="2:43">
      <c r="B53" s="21"/>
      <c r="C53" s="23"/>
      <c r="D53" s="47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48"/>
      <c r="AA53" s="23"/>
      <c r="AB53" s="23"/>
      <c r="AC53" s="47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48"/>
      <c r="AP53" s="23"/>
      <c r="AQ53" s="22"/>
    </row>
    <row r="54" spans="2:43">
      <c r="B54" s="21"/>
      <c r="C54" s="23"/>
      <c r="D54" s="47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48"/>
      <c r="AA54" s="23"/>
      <c r="AB54" s="23"/>
      <c r="AC54" s="47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48"/>
      <c r="AP54" s="23"/>
      <c r="AQ54" s="22"/>
    </row>
    <row r="55" spans="2:43">
      <c r="B55" s="21"/>
      <c r="C55" s="23"/>
      <c r="D55" s="47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48"/>
      <c r="AA55" s="23"/>
      <c r="AB55" s="23"/>
      <c r="AC55" s="47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48"/>
      <c r="AP55" s="23"/>
      <c r="AQ55" s="22"/>
    </row>
    <row r="56" spans="2:43">
      <c r="B56" s="21"/>
      <c r="C56" s="23"/>
      <c r="D56" s="47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48"/>
      <c r="AA56" s="23"/>
      <c r="AB56" s="23"/>
      <c r="AC56" s="47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48"/>
      <c r="AP56" s="23"/>
      <c r="AQ56" s="22"/>
    </row>
    <row r="57" spans="2:43">
      <c r="B57" s="21"/>
      <c r="C57" s="23"/>
      <c r="D57" s="47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48"/>
      <c r="AA57" s="23"/>
      <c r="AB57" s="23"/>
      <c r="AC57" s="47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48"/>
      <c r="AP57" s="23"/>
      <c r="AQ57" s="22"/>
    </row>
    <row r="58" spans="2:43" s="1" customFormat="1" ht="15">
      <c r="B58" s="29"/>
      <c r="C58" s="30"/>
      <c r="D58" s="49" t="s">
        <v>43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1" t="s">
        <v>44</v>
      </c>
      <c r="S58" s="50"/>
      <c r="T58" s="50"/>
      <c r="U58" s="50"/>
      <c r="V58" s="50"/>
      <c r="W58" s="50"/>
      <c r="X58" s="50"/>
      <c r="Y58" s="50"/>
      <c r="Z58" s="52"/>
      <c r="AA58" s="30"/>
      <c r="AB58" s="30"/>
      <c r="AC58" s="49" t="s">
        <v>43</v>
      </c>
      <c r="AD58" s="50"/>
      <c r="AE58" s="50"/>
      <c r="AF58" s="50"/>
      <c r="AG58" s="50"/>
      <c r="AH58" s="50"/>
      <c r="AI58" s="50"/>
      <c r="AJ58" s="50"/>
      <c r="AK58" s="50"/>
      <c r="AL58" s="50"/>
      <c r="AM58" s="51" t="s">
        <v>44</v>
      </c>
      <c r="AN58" s="50"/>
      <c r="AO58" s="52"/>
      <c r="AP58" s="30"/>
      <c r="AQ58" s="31"/>
    </row>
    <row r="59" spans="2:43">
      <c r="B59" s="21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2"/>
    </row>
    <row r="60" spans="2:43" s="1" customFormat="1" ht="15">
      <c r="B60" s="29"/>
      <c r="C60" s="30"/>
      <c r="D60" s="44" t="s">
        <v>45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6"/>
      <c r="AA60" s="30"/>
      <c r="AB60" s="30"/>
      <c r="AC60" s="44" t="s">
        <v>46</v>
      </c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6"/>
      <c r="AP60" s="30"/>
      <c r="AQ60" s="31"/>
    </row>
    <row r="61" spans="2:43">
      <c r="B61" s="21"/>
      <c r="C61" s="23"/>
      <c r="D61" s="47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48"/>
      <c r="AA61" s="23"/>
      <c r="AB61" s="23"/>
      <c r="AC61" s="47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48"/>
      <c r="AP61" s="23"/>
      <c r="AQ61" s="22"/>
    </row>
    <row r="62" spans="2:43">
      <c r="B62" s="21"/>
      <c r="C62" s="23"/>
      <c r="D62" s="47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48"/>
      <c r="AA62" s="23"/>
      <c r="AB62" s="23"/>
      <c r="AC62" s="47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48"/>
      <c r="AP62" s="23"/>
      <c r="AQ62" s="22"/>
    </row>
    <row r="63" spans="2:43">
      <c r="B63" s="21"/>
      <c r="C63" s="23"/>
      <c r="D63" s="47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48"/>
      <c r="AA63" s="23"/>
      <c r="AB63" s="23"/>
      <c r="AC63" s="47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48"/>
      <c r="AP63" s="23"/>
      <c r="AQ63" s="22"/>
    </row>
    <row r="64" spans="2:43">
      <c r="B64" s="21"/>
      <c r="C64" s="23"/>
      <c r="D64" s="47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48"/>
      <c r="AA64" s="23"/>
      <c r="AB64" s="23"/>
      <c r="AC64" s="47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48"/>
      <c r="AP64" s="23"/>
      <c r="AQ64" s="22"/>
    </row>
    <row r="65" spans="2:43">
      <c r="B65" s="21"/>
      <c r="C65" s="23"/>
      <c r="D65" s="47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48"/>
      <c r="AA65" s="23"/>
      <c r="AB65" s="23"/>
      <c r="AC65" s="47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48"/>
      <c r="AP65" s="23"/>
      <c r="AQ65" s="22"/>
    </row>
    <row r="66" spans="2:43">
      <c r="B66" s="21"/>
      <c r="C66" s="23"/>
      <c r="D66" s="47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48"/>
      <c r="AA66" s="23"/>
      <c r="AB66" s="23"/>
      <c r="AC66" s="47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48"/>
      <c r="AP66" s="23"/>
      <c r="AQ66" s="22"/>
    </row>
    <row r="67" spans="2:43">
      <c r="B67" s="21"/>
      <c r="C67" s="23"/>
      <c r="D67" s="47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48"/>
      <c r="AA67" s="23"/>
      <c r="AB67" s="23"/>
      <c r="AC67" s="47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48"/>
      <c r="AP67" s="23"/>
      <c r="AQ67" s="22"/>
    </row>
    <row r="68" spans="2:43">
      <c r="B68" s="21"/>
      <c r="C68" s="23"/>
      <c r="D68" s="47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48"/>
      <c r="AA68" s="23"/>
      <c r="AB68" s="23"/>
      <c r="AC68" s="47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48"/>
      <c r="AP68" s="23"/>
      <c r="AQ68" s="22"/>
    </row>
    <row r="69" spans="2:43" s="1" customFormat="1" ht="15">
      <c r="B69" s="29"/>
      <c r="C69" s="30"/>
      <c r="D69" s="49" t="s">
        <v>43</v>
      </c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1" t="s">
        <v>44</v>
      </c>
      <c r="S69" s="50"/>
      <c r="T69" s="50"/>
      <c r="U69" s="50"/>
      <c r="V69" s="50"/>
      <c r="W69" s="50"/>
      <c r="X69" s="50"/>
      <c r="Y69" s="50"/>
      <c r="Z69" s="52"/>
      <c r="AA69" s="30"/>
      <c r="AB69" s="30"/>
      <c r="AC69" s="49" t="s">
        <v>43</v>
      </c>
      <c r="AD69" s="50"/>
      <c r="AE69" s="50"/>
      <c r="AF69" s="50"/>
      <c r="AG69" s="50"/>
      <c r="AH69" s="50"/>
      <c r="AI69" s="50"/>
      <c r="AJ69" s="50"/>
      <c r="AK69" s="50"/>
      <c r="AL69" s="50"/>
      <c r="AM69" s="51" t="s">
        <v>44</v>
      </c>
      <c r="AN69" s="50"/>
      <c r="AO69" s="52"/>
      <c r="AP69" s="30"/>
      <c r="AQ69" s="31"/>
    </row>
    <row r="70" spans="2:43" s="1" customFormat="1" ht="6.95" customHeight="1"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1"/>
    </row>
    <row r="71" spans="2:43" s="1" customFormat="1" ht="6.95" customHeight="1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5"/>
    </row>
    <row r="75" spans="2:43" s="1" customFormat="1" ht="6.95" customHeight="1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8"/>
    </row>
    <row r="76" spans="2:43" s="1" customFormat="1" ht="36.950000000000003" customHeight="1">
      <c r="B76" s="29"/>
      <c r="C76" s="147" t="s">
        <v>87</v>
      </c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31"/>
    </row>
    <row r="77" spans="2:43" s="3" customFormat="1" ht="14.45" customHeight="1">
      <c r="B77" s="59"/>
      <c r="C77" s="97" t="str">
        <f>D5</f>
        <v>Objekt:</v>
      </c>
      <c r="D77" s="60"/>
      <c r="E77" s="60"/>
      <c r="F77" s="60"/>
      <c r="G77" s="60"/>
      <c r="H77" s="60"/>
      <c r="I77" s="60"/>
      <c r="J77" s="60"/>
      <c r="K77" s="60"/>
      <c r="L77" s="139" t="str">
        <f>K5</f>
        <v>SO02 LôŽKOVÝ VÝŤAH</v>
      </c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1"/>
    </row>
    <row r="78" spans="2:43" s="4" customFormat="1" ht="36.950000000000003" customHeight="1">
      <c r="B78" s="62"/>
      <c r="C78" s="140" t="s">
        <v>12</v>
      </c>
      <c r="D78" s="141"/>
      <c r="E78" s="141"/>
      <c r="F78" s="141"/>
      <c r="G78" s="141"/>
      <c r="H78" s="141"/>
      <c r="I78" s="141"/>
      <c r="J78" s="141"/>
      <c r="K78" s="141"/>
      <c r="L78" s="158" t="str">
        <f>K6</f>
        <v>NsP Topoľčany - 2.NP - Centrálna sterilizácia a operačné sály</v>
      </c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59"/>
      <c r="Z78" s="159"/>
      <c r="AA78" s="159"/>
      <c r="AB78" s="159"/>
      <c r="AC78" s="159"/>
      <c r="AD78" s="159"/>
      <c r="AE78" s="159"/>
      <c r="AF78" s="159"/>
      <c r="AG78" s="159"/>
      <c r="AH78" s="159"/>
      <c r="AI78" s="159"/>
      <c r="AJ78" s="159"/>
      <c r="AK78" s="159"/>
      <c r="AL78" s="159"/>
      <c r="AM78" s="159"/>
      <c r="AN78" s="159"/>
      <c r="AO78" s="159"/>
      <c r="AP78" s="64"/>
      <c r="AQ78" s="65"/>
    </row>
    <row r="79" spans="2:43" s="1" customFormat="1" ht="6.95" customHeight="1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1"/>
    </row>
    <row r="80" spans="2:43" s="1" customFormat="1" ht="15">
      <c r="B80" s="29"/>
      <c r="C80" s="26" t="s">
        <v>16</v>
      </c>
      <c r="D80" s="30"/>
      <c r="E80" s="30"/>
      <c r="F80" s="30"/>
      <c r="G80" s="30"/>
      <c r="H80" s="30"/>
      <c r="I80" s="30"/>
      <c r="J80" s="30"/>
      <c r="K80" s="30"/>
      <c r="L80" s="66" t="str">
        <f>IF(K8="","",K8)</f>
        <v xml:space="preserve"> </v>
      </c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26" t="s">
        <v>18</v>
      </c>
      <c r="AJ80" s="30"/>
      <c r="AK80" s="30"/>
      <c r="AL80" s="30"/>
      <c r="AM80" s="67" t="str">
        <f>IF(AN8= "","",AN8)</f>
        <v>31. 8. 2018</v>
      </c>
      <c r="AN80" s="30"/>
      <c r="AO80" s="30"/>
      <c r="AP80" s="30"/>
      <c r="AQ80" s="31"/>
    </row>
    <row r="81" spans="1:76" s="1" customFormat="1" ht="6.95" customHeight="1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1"/>
    </row>
    <row r="82" spans="1:76" s="1" customFormat="1" ht="15">
      <c r="B82" s="29"/>
      <c r="C82" s="26" t="s">
        <v>20</v>
      </c>
      <c r="D82" s="30"/>
      <c r="E82" s="30"/>
      <c r="F82" s="30"/>
      <c r="G82" s="30"/>
      <c r="H82" s="30"/>
      <c r="I82" s="30"/>
      <c r="J82" s="30"/>
      <c r="K82" s="30"/>
      <c r="L82" s="60" t="str">
        <f>IF(E11= "","",E11)</f>
        <v xml:space="preserve"> </v>
      </c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26" t="s">
        <v>24</v>
      </c>
      <c r="AJ82" s="30"/>
      <c r="AK82" s="30"/>
      <c r="AL82" s="30"/>
      <c r="AM82" s="160" t="str">
        <f>IF(E17="","",E17)</f>
        <v xml:space="preserve"> </v>
      </c>
      <c r="AN82" s="160"/>
      <c r="AO82" s="160"/>
      <c r="AP82" s="160"/>
      <c r="AQ82" s="31"/>
      <c r="AS82" s="164" t="s">
        <v>47</v>
      </c>
      <c r="AT82" s="165"/>
      <c r="AU82" s="45"/>
      <c r="AV82" s="45"/>
      <c r="AW82" s="45"/>
      <c r="AX82" s="45"/>
      <c r="AY82" s="45"/>
      <c r="AZ82" s="45"/>
      <c r="BA82" s="45"/>
      <c r="BB82" s="45"/>
      <c r="BC82" s="45"/>
      <c r="BD82" s="46"/>
    </row>
    <row r="83" spans="1:76" s="1" customFormat="1" ht="15">
      <c r="B83" s="29"/>
      <c r="C83" s="26" t="s">
        <v>23</v>
      </c>
      <c r="D83" s="30"/>
      <c r="E83" s="30"/>
      <c r="F83" s="30"/>
      <c r="G83" s="30"/>
      <c r="H83" s="30"/>
      <c r="I83" s="30"/>
      <c r="J83" s="30"/>
      <c r="K83" s="30"/>
      <c r="L83" s="60" t="str">
        <f>IF(E14="","",E14)</f>
        <v xml:space="preserve"> </v>
      </c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26" t="s">
        <v>27</v>
      </c>
      <c r="AJ83" s="30"/>
      <c r="AK83" s="30"/>
      <c r="AL83" s="30"/>
      <c r="AM83" s="160" t="str">
        <f>IF(E20="","",E20)</f>
        <v xml:space="preserve"> </v>
      </c>
      <c r="AN83" s="160"/>
      <c r="AO83" s="160"/>
      <c r="AP83" s="160"/>
      <c r="AQ83" s="31"/>
      <c r="AS83" s="166"/>
      <c r="AT83" s="167"/>
      <c r="AU83" s="30"/>
      <c r="AV83" s="30"/>
      <c r="AW83" s="30"/>
      <c r="AX83" s="30"/>
      <c r="AY83" s="30"/>
      <c r="AZ83" s="30"/>
      <c r="BA83" s="30"/>
      <c r="BB83" s="30"/>
      <c r="BC83" s="30"/>
      <c r="BD83" s="68"/>
    </row>
    <row r="84" spans="1:76" s="1" customFormat="1" ht="10.9" customHeight="1"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1"/>
      <c r="AS84" s="166"/>
      <c r="AT84" s="167"/>
      <c r="AU84" s="30"/>
      <c r="AV84" s="30"/>
      <c r="AW84" s="30"/>
      <c r="AX84" s="30"/>
      <c r="AY84" s="30"/>
      <c r="AZ84" s="30"/>
      <c r="BA84" s="30"/>
      <c r="BB84" s="30"/>
      <c r="BC84" s="30"/>
      <c r="BD84" s="68"/>
    </row>
    <row r="85" spans="1:76" s="1" customFormat="1" ht="29.25" customHeight="1">
      <c r="B85" s="29"/>
      <c r="C85" s="168" t="s">
        <v>48</v>
      </c>
      <c r="D85" s="169"/>
      <c r="E85" s="169"/>
      <c r="F85" s="169"/>
      <c r="G85" s="169"/>
      <c r="H85" s="69"/>
      <c r="I85" s="170" t="s">
        <v>49</v>
      </c>
      <c r="J85" s="169"/>
      <c r="K85" s="169"/>
      <c r="L85" s="169"/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70" t="s">
        <v>50</v>
      </c>
      <c r="AH85" s="169"/>
      <c r="AI85" s="169"/>
      <c r="AJ85" s="169"/>
      <c r="AK85" s="169"/>
      <c r="AL85" s="169"/>
      <c r="AM85" s="169"/>
      <c r="AN85" s="170" t="s">
        <v>51</v>
      </c>
      <c r="AO85" s="169"/>
      <c r="AP85" s="171"/>
      <c r="AQ85" s="31"/>
      <c r="AS85" s="70" t="s">
        <v>52</v>
      </c>
      <c r="AT85" s="71" t="s">
        <v>53</v>
      </c>
      <c r="AU85" s="71" t="s">
        <v>54</v>
      </c>
      <c r="AV85" s="71" t="s">
        <v>55</v>
      </c>
      <c r="AW85" s="71" t="s">
        <v>56</v>
      </c>
      <c r="AX85" s="71" t="s">
        <v>57</v>
      </c>
      <c r="AY85" s="71" t="s">
        <v>58</v>
      </c>
      <c r="AZ85" s="71" t="s">
        <v>59</v>
      </c>
      <c r="BA85" s="71" t="s">
        <v>60</v>
      </c>
      <c r="BB85" s="71" t="s">
        <v>61</v>
      </c>
      <c r="BC85" s="71" t="s">
        <v>62</v>
      </c>
      <c r="BD85" s="72" t="s">
        <v>63</v>
      </c>
    </row>
    <row r="86" spans="1:76" s="1" customFormat="1" ht="10.9" customHeight="1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1"/>
      <c r="AS86" s="73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6"/>
    </row>
    <row r="87" spans="1:76" s="4" customFormat="1" ht="32.450000000000003" customHeight="1">
      <c r="B87" s="62"/>
      <c r="C87" s="74" t="s">
        <v>64</v>
      </c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162">
        <f>ROUND(AG88,2)</f>
        <v>0</v>
      </c>
      <c r="AH87" s="162"/>
      <c r="AI87" s="162"/>
      <c r="AJ87" s="162"/>
      <c r="AK87" s="162"/>
      <c r="AL87" s="162"/>
      <c r="AM87" s="162"/>
      <c r="AN87" s="163">
        <f>SUM(AG87,AT87)</f>
        <v>0</v>
      </c>
      <c r="AO87" s="163"/>
      <c r="AP87" s="163"/>
      <c r="AQ87" s="65"/>
      <c r="AS87" s="76">
        <f>ROUND(AS88,2)</f>
        <v>0</v>
      </c>
      <c r="AT87" s="77">
        <f>ROUND(SUM(AV87:AW87),2)</f>
        <v>0</v>
      </c>
      <c r="AU87" s="78">
        <f>ROUND(AU88,5)</f>
        <v>0</v>
      </c>
      <c r="AV87" s="77">
        <f>ROUND(AZ87*L31,2)</f>
        <v>0</v>
      </c>
      <c r="AW87" s="77">
        <f>ROUND(BA87*L32,2)</f>
        <v>0</v>
      </c>
      <c r="AX87" s="77">
        <f>ROUND(BB87*L31,2)</f>
        <v>0</v>
      </c>
      <c r="AY87" s="77">
        <f>ROUND(BC87*L32,2)</f>
        <v>0</v>
      </c>
      <c r="AZ87" s="77">
        <f>ROUND(AZ88,2)</f>
        <v>0</v>
      </c>
      <c r="BA87" s="77">
        <f>ROUND(BA88,2)</f>
        <v>0</v>
      </c>
      <c r="BB87" s="77">
        <f>ROUND(BB88,2)</f>
        <v>0</v>
      </c>
      <c r="BC87" s="77">
        <f>ROUND(BC88,2)</f>
        <v>0</v>
      </c>
      <c r="BD87" s="79">
        <f>ROUND(BD88,2)</f>
        <v>0</v>
      </c>
      <c r="BS87" s="80" t="s">
        <v>65</v>
      </c>
      <c r="BT87" s="80" t="s">
        <v>66</v>
      </c>
      <c r="BU87" s="81" t="s">
        <v>67</v>
      </c>
      <c r="BV87" s="80" t="s">
        <v>68</v>
      </c>
      <c r="BW87" s="80" t="s">
        <v>69</v>
      </c>
      <c r="BX87" s="80" t="s">
        <v>70</v>
      </c>
    </row>
    <row r="88" spans="1:76" s="5" customFormat="1" ht="16.5" customHeight="1">
      <c r="A88" s="82" t="s">
        <v>71</v>
      </c>
      <c r="B88" s="83"/>
      <c r="C88" s="84"/>
      <c r="D88" s="161"/>
      <c r="E88" s="161"/>
      <c r="F88" s="161"/>
      <c r="G88" s="161"/>
      <c r="H88" s="161"/>
      <c r="I88" s="85"/>
      <c r="J88" s="161" t="str">
        <f>'SO02 - Výťah'!D111</f>
        <v>OST - Ostatné</v>
      </c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61"/>
      <c r="Z88" s="161"/>
      <c r="AA88" s="161"/>
      <c r="AB88" s="161"/>
      <c r="AC88" s="161"/>
      <c r="AD88" s="161"/>
      <c r="AE88" s="161"/>
      <c r="AF88" s="161"/>
      <c r="AG88" s="175">
        <f>'SO02 - Výťah'!M30</f>
        <v>0</v>
      </c>
      <c r="AH88" s="176"/>
      <c r="AI88" s="176"/>
      <c r="AJ88" s="176"/>
      <c r="AK88" s="176"/>
      <c r="AL88" s="176"/>
      <c r="AM88" s="176"/>
      <c r="AN88" s="175">
        <f>SUM(AG88,AT88)</f>
        <v>0</v>
      </c>
      <c r="AO88" s="176"/>
      <c r="AP88" s="176"/>
      <c r="AQ88" s="86"/>
      <c r="AS88" s="87">
        <f>'SO02 - Výťah'!M28</f>
        <v>0</v>
      </c>
      <c r="AT88" s="88">
        <f>ROUND(SUM(AV88:AW88),2)</f>
        <v>0</v>
      </c>
      <c r="AU88" s="89">
        <f>'SO02 - Výťah'!W110</f>
        <v>0</v>
      </c>
      <c r="AV88" s="88">
        <f>'SO02 - Výťah'!M32</f>
        <v>0</v>
      </c>
      <c r="AW88" s="88">
        <f>'SO02 - Výťah'!M33</f>
        <v>0</v>
      </c>
      <c r="AX88" s="88">
        <f>'SO02 - Výťah'!M34</f>
        <v>0</v>
      </c>
      <c r="AY88" s="88">
        <f>'SO02 - Výťah'!M35</f>
        <v>0</v>
      </c>
      <c r="AZ88" s="88">
        <f>'SO02 - Výťah'!H32</f>
        <v>0</v>
      </c>
      <c r="BA88" s="88">
        <f>'SO02 - Výťah'!H33</f>
        <v>0</v>
      </c>
      <c r="BB88" s="88">
        <f>'SO02 - Výťah'!H34</f>
        <v>0</v>
      </c>
      <c r="BC88" s="88">
        <f>'SO02 - Výťah'!H35</f>
        <v>0</v>
      </c>
      <c r="BD88" s="90">
        <f>'SO02 - Výťah'!H36</f>
        <v>0</v>
      </c>
      <c r="BT88" s="91" t="s">
        <v>72</v>
      </c>
      <c r="BV88" s="91" t="s">
        <v>68</v>
      </c>
      <c r="BW88" s="91" t="s">
        <v>73</v>
      </c>
      <c r="BX88" s="91" t="s">
        <v>69</v>
      </c>
    </row>
    <row r="89" spans="1:76">
      <c r="B89" s="21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2"/>
    </row>
    <row r="90" spans="1:76" s="1" customFormat="1" ht="30" customHeight="1">
      <c r="B90" s="29"/>
      <c r="C90" s="74" t="s">
        <v>74</v>
      </c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163">
        <v>0</v>
      </c>
      <c r="AH90" s="163"/>
      <c r="AI90" s="163"/>
      <c r="AJ90" s="163"/>
      <c r="AK90" s="163"/>
      <c r="AL90" s="163"/>
      <c r="AM90" s="163"/>
      <c r="AN90" s="163">
        <v>0</v>
      </c>
      <c r="AO90" s="163"/>
      <c r="AP90" s="163"/>
      <c r="AQ90" s="31"/>
      <c r="AS90" s="70" t="s">
        <v>75</v>
      </c>
      <c r="AT90" s="71" t="s">
        <v>76</v>
      </c>
      <c r="AU90" s="71" t="s">
        <v>31</v>
      </c>
      <c r="AV90" s="72" t="s">
        <v>53</v>
      </c>
    </row>
    <row r="91" spans="1:76" s="1" customFormat="1" ht="10.9" customHeight="1"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1"/>
      <c r="AS91" s="92"/>
      <c r="AT91" s="50"/>
      <c r="AU91" s="50"/>
      <c r="AV91" s="52"/>
    </row>
    <row r="92" spans="1:76" s="1" customFormat="1" ht="30" customHeight="1">
      <c r="B92" s="29"/>
      <c r="C92" s="93" t="s">
        <v>77</v>
      </c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172">
        <f>ROUND(AG87+AG90,2)</f>
        <v>0</v>
      </c>
      <c r="AH92" s="172"/>
      <c r="AI92" s="172"/>
      <c r="AJ92" s="172"/>
      <c r="AK92" s="172"/>
      <c r="AL92" s="172"/>
      <c r="AM92" s="172"/>
      <c r="AN92" s="172">
        <f>AN87+AN90</f>
        <v>0</v>
      </c>
      <c r="AO92" s="172"/>
      <c r="AP92" s="172"/>
      <c r="AQ92" s="31"/>
    </row>
    <row r="93" spans="1:76" s="1" customFormat="1" ht="6.95" customHeight="1">
      <c r="B93" s="53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5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úhrnný list stavby"/>
    <hyperlink ref="W1:AF1" location="C87" display="2) Rekapitulácia objektov"/>
    <hyperlink ref="A88" location="'SO02 - Výťah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13"/>
  <sheetViews>
    <sheetView showGridLines="0" workbookViewId="0">
      <pane ySplit="1" topLeftCell="A2" activePane="bottomLeft" state="frozen"/>
      <selection pane="bottomLeft" activeCell="S4" sqref="S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5"/>
      <c r="B1" s="10"/>
      <c r="C1" s="10"/>
      <c r="D1" s="11" t="s">
        <v>1</v>
      </c>
      <c r="E1" s="10"/>
      <c r="F1" s="12" t="s">
        <v>78</v>
      </c>
      <c r="G1" s="12"/>
      <c r="H1" s="195" t="s">
        <v>79</v>
      </c>
      <c r="I1" s="195"/>
      <c r="J1" s="195"/>
      <c r="K1" s="195"/>
      <c r="L1" s="12" t="s">
        <v>80</v>
      </c>
      <c r="M1" s="10"/>
      <c r="N1" s="10"/>
      <c r="O1" s="11" t="s">
        <v>81</v>
      </c>
      <c r="P1" s="10"/>
      <c r="Q1" s="10"/>
      <c r="R1" s="10"/>
      <c r="S1" s="12" t="s">
        <v>82</v>
      </c>
      <c r="T1" s="12"/>
      <c r="U1" s="95"/>
      <c r="V1" s="95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45" t="s">
        <v>7</v>
      </c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S2" s="173" t="s">
        <v>8</v>
      </c>
      <c r="T2" s="174"/>
      <c r="U2" s="174"/>
      <c r="V2" s="174"/>
      <c r="W2" s="174"/>
      <c r="X2" s="174"/>
      <c r="Y2" s="174"/>
      <c r="Z2" s="174"/>
      <c r="AA2" s="174"/>
      <c r="AB2" s="174"/>
      <c r="AC2" s="174"/>
      <c r="AT2" s="17" t="s">
        <v>73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66</v>
      </c>
    </row>
    <row r="4" spans="1:66" ht="36.950000000000003" customHeight="1">
      <c r="B4" s="21"/>
      <c r="C4" s="147" t="s">
        <v>83</v>
      </c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22"/>
      <c r="T4" s="16" t="s">
        <v>11</v>
      </c>
      <c r="AT4" s="17" t="s">
        <v>6</v>
      </c>
    </row>
    <row r="5" spans="1:66" ht="6.95" customHeight="1">
      <c r="B5" s="21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2"/>
    </row>
    <row r="6" spans="1:66" ht="25.35" customHeight="1">
      <c r="B6" s="21"/>
      <c r="C6" s="23"/>
      <c r="D6" s="26" t="s">
        <v>12</v>
      </c>
      <c r="E6" s="23"/>
      <c r="F6" s="181" t="str">
        <f>'Rekapitulácia stavby'!K6</f>
        <v>NsP Topoľčany - 2.NP - Centrálna sterilizácia a operačné sály</v>
      </c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23"/>
      <c r="R6" s="22"/>
    </row>
    <row r="7" spans="1:66" s="1" customFormat="1" ht="32.85" customHeight="1">
      <c r="B7" s="29"/>
      <c r="C7" s="30"/>
      <c r="D7" s="25" t="s">
        <v>84</v>
      </c>
      <c r="E7" s="30"/>
      <c r="F7" s="183" t="str">
        <f>'Rekapitulácia stavby'!K5</f>
        <v>SO02 LôŽKOVÝ VÝŤAH</v>
      </c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30"/>
      <c r="R7" s="31"/>
    </row>
    <row r="8" spans="1:66" s="1" customFormat="1" ht="14.45" customHeight="1">
      <c r="B8" s="29"/>
      <c r="C8" s="30"/>
      <c r="D8" s="26" t="s">
        <v>14</v>
      </c>
      <c r="E8" s="30"/>
      <c r="F8" s="24" t="s">
        <v>5</v>
      </c>
      <c r="G8" s="30"/>
      <c r="H8" s="30"/>
      <c r="I8" s="30"/>
      <c r="J8" s="30"/>
      <c r="K8" s="30"/>
      <c r="L8" s="30"/>
      <c r="M8" s="26" t="s">
        <v>15</v>
      </c>
      <c r="N8" s="30"/>
      <c r="O8" s="24" t="s">
        <v>5</v>
      </c>
      <c r="P8" s="30"/>
      <c r="Q8" s="30"/>
      <c r="R8" s="31"/>
    </row>
    <row r="9" spans="1:66" s="1" customFormat="1" ht="14.45" customHeight="1">
      <c r="B9" s="29"/>
      <c r="C9" s="30"/>
      <c r="D9" s="26" t="s">
        <v>16</v>
      </c>
      <c r="E9" s="30"/>
      <c r="F9" s="24" t="s">
        <v>17</v>
      </c>
      <c r="G9" s="30"/>
      <c r="H9" s="30"/>
      <c r="I9" s="30"/>
      <c r="J9" s="30"/>
      <c r="K9" s="30"/>
      <c r="L9" s="30"/>
      <c r="M9" s="26" t="s">
        <v>18</v>
      </c>
      <c r="N9" s="30"/>
      <c r="O9" s="185" t="str">
        <f>'Rekapitulácia stavby'!AN8</f>
        <v>31. 8. 2018</v>
      </c>
      <c r="P9" s="185"/>
      <c r="Q9" s="30"/>
      <c r="R9" s="31"/>
    </row>
    <row r="10" spans="1:66" s="1" customFormat="1" ht="10.9" customHeight="1">
      <c r="B10" s="29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</row>
    <row r="11" spans="1:66" s="1" customFormat="1" ht="14.45" customHeight="1">
      <c r="B11" s="29"/>
      <c r="C11" s="30"/>
      <c r="D11" s="26" t="s">
        <v>20</v>
      </c>
      <c r="E11" s="30"/>
      <c r="F11" s="30"/>
      <c r="G11" s="30"/>
      <c r="H11" s="30"/>
      <c r="I11" s="30"/>
      <c r="J11" s="30"/>
      <c r="K11" s="30"/>
      <c r="L11" s="30"/>
      <c r="M11" s="26" t="s">
        <v>21</v>
      </c>
      <c r="N11" s="30"/>
      <c r="O11" s="186" t="str">
        <f>IF('Rekapitulácia stavby'!AN10="","",'Rekapitulácia stavby'!AN10)</f>
        <v/>
      </c>
      <c r="P11" s="186"/>
      <c r="Q11" s="30"/>
      <c r="R11" s="31"/>
    </row>
    <row r="12" spans="1:66" s="1" customFormat="1" ht="18" customHeight="1">
      <c r="B12" s="29"/>
      <c r="C12" s="30"/>
      <c r="D12" s="30"/>
      <c r="E12" s="24" t="str">
        <f>IF('Rekapitulácia stavby'!E11="","",'Rekapitulácia stavby'!E11)</f>
        <v xml:space="preserve"> </v>
      </c>
      <c r="F12" s="30"/>
      <c r="G12" s="30"/>
      <c r="H12" s="30"/>
      <c r="I12" s="30"/>
      <c r="J12" s="30"/>
      <c r="K12" s="30"/>
      <c r="L12" s="30"/>
      <c r="M12" s="26" t="s">
        <v>22</v>
      </c>
      <c r="N12" s="30"/>
      <c r="O12" s="186" t="str">
        <f>IF('Rekapitulácia stavby'!AN11="","",'Rekapitulácia stavby'!AN11)</f>
        <v/>
      </c>
      <c r="P12" s="186"/>
      <c r="Q12" s="30"/>
      <c r="R12" s="31"/>
    </row>
    <row r="13" spans="1:66" s="1" customFormat="1" ht="6.95" customHeight="1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1"/>
    </row>
    <row r="14" spans="1:66" s="1" customFormat="1" ht="14.45" customHeight="1">
      <c r="B14" s="29"/>
      <c r="C14" s="30"/>
      <c r="D14" s="26" t="s">
        <v>23</v>
      </c>
      <c r="E14" s="30"/>
      <c r="F14" s="30"/>
      <c r="G14" s="30"/>
      <c r="H14" s="30"/>
      <c r="I14" s="30"/>
      <c r="J14" s="30"/>
      <c r="K14" s="30"/>
      <c r="L14" s="30"/>
      <c r="M14" s="26" t="s">
        <v>21</v>
      </c>
      <c r="N14" s="30"/>
      <c r="O14" s="186" t="str">
        <f>IF('Rekapitulácia stavby'!AN13="","",'Rekapitulácia stavby'!AN13)</f>
        <v/>
      </c>
      <c r="P14" s="186"/>
      <c r="Q14" s="30"/>
      <c r="R14" s="31"/>
    </row>
    <row r="15" spans="1:66" s="1" customFormat="1" ht="18" customHeight="1">
      <c r="B15" s="29"/>
      <c r="C15" s="30"/>
      <c r="D15" s="30"/>
      <c r="E15" s="24" t="str">
        <f>IF('Rekapitulácia stavby'!E14="","",'Rekapitulácia stavby'!E14)</f>
        <v xml:space="preserve"> </v>
      </c>
      <c r="F15" s="30"/>
      <c r="G15" s="30"/>
      <c r="H15" s="30"/>
      <c r="I15" s="30"/>
      <c r="J15" s="30"/>
      <c r="K15" s="30"/>
      <c r="L15" s="30"/>
      <c r="M15" s="26" t="s">
        <v>22</v>
      </c>
      <c r="N15" s="30"/>
      <c r="O15" s="186" t="str">
        <f>IF('Rekapitulácia stavby'!AN14="","",'Rekapitulácia stavby'!AN14)</f>
        <v/>
      </c>
      <c r="P15" s="186"/>
      <c r="Q15" s="30"/>
      <c r="R15" s="31"/>
    </row>
    <row r="16" spans="1:66" s="1" customFormat="1" ht="6.95" customHeight="1"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1"/>
    </row>
    <row r="17" spans="2:18" s="1" customFormat="1" ht="14.45" customHeight="1">
      <c r="B17" s="29"/>
      <c r="C17" s="30"/>
      <c r="D17" s="26" t="s">
        <v>24</v>
      </c>
      <c r="E17" s="30"/>
      <c r="F17" s="30"/>
      <c r="G17" s="30"/>
      <c r="H17" s="30"/>
      <c r="I17" s="30"/>
      <c r="J17" s="30"/>
      <c r="K17" s="30"/>
      <c r="L17" s="30"/>
      <c r="M17" s="26" t="s">
        <v>21</v>
      </c>
      <c r="N17" s="30"/>
      <c r="O17" s="186" t="str">
        <f>IF('Rekapitulácia stavby'!AN16="","",'Rekapitulácia stavby'!AN16)</f>
        <v/>
      </c>
      <c r="P17" s="186"/>
      <c r="Q17" s="30"/>
      <c r="R17" s="31"/>
    </row>
    <row r="18" spans="2:18" s="1" customFormat="1" ht="18" customHeight="1">
      <c r="B18" s="29"/>
      <c r="C18" s="30"/>
      <c r="D18" s="30"/>
      <c r="E18" s="24" t="str">
        <f>IF('Rekapitulácia stavby'!E17="","",'Rekapitulácia stavby'!E17)</f>
        <v xml:space="preserve"> </v>
      </c>
      <c r="F18" s="30"/>
      <c r="G18" s="30"/>
      <c r="H18" s="30"/>
      <c r="I18" s="30"/>
      <c r="J18" s="30"/>
      <c r="K18" s="30"/>
      <c r="L18" s="30"/>
      <c r="M18" s="26" t="s">
        <v>22</v>
      </c>
      <c r="N18" s="30"/>
      <c r="O18" s="186" t="str">
        <f>IF('Rekapitulácia stavby'!AN17="","",'Rekapitulácia stavby'!AN17)</f>
        <v/>
      </c>
      <c r="P18" s="186"/>
      <c r="Q18" s="30"/>
      <c r="R18" s="31"/>
    </row>
    <row r="19" spans="2:18" s="1" customFormat="1" ht="6.95" customHeight="1"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1"/>
    </row>
    <row r="20" spans="2:18" s="1" customFormat="1" ht="14.45" customHeight="1">
      <c r="B20" s="29"/>
      <c r="C20" s="30"/>
      <c r="D20" s="26" t="s">
        <v>27</v>
      </c>
      <c r="E20" s="30"/>
      <c r="F20" s="30"/>
      <c r="G20" s="30"/>
      <c r="H20" s="30"/>
      <c r="I20" s="30"/>
      <c r="J20" s="30"/>
      <c r="K20" s="30"/>
      <c r="L20" s="30"/>
      <c r="M20" s="26" t="s">
        <v>21</v>
      </c>
      <c r="N20" s="30"/>
      <c r="O20" s="186" t="str">
        <f>IF('Rekapitulácia stavby'!AN19="","",'Rekapitulácia stavby'!AN19)</f>
        <v/>
      </c>
      <c r="P20" s="186"/>
      <c r="Q20" s="30"/>
      <c r="R20" s="31"/>
    </row>
    <row r="21" spans="2:18" s="1" customFormat="1" ht="18" customHeight="1">
      <c r="B21" s="29"/>
      <c r="C21" s="30"/>
      <c r="D21" s="30"/>
      <c r="E21" s="24" t="str">
        <f>IF('Rekapitulácia stavby'!E20="","",'Rekapitulácia stavby'!E20)</f>
        <v xml:space="preserve"> </v>
      </c>
      <c r="F21" s="30"/>
      <c r="G21" s="30"/>
      <c r="H21" s="30"/>
      <c r="I21" s="30"/>
      <c r="J21" s="30"/>
      <c r="K21" s="30"/>
      <c r="L21" s="30"/>
      <c r="M21" s="26" t="s">
        <v>22</v>
      </c>
      <c r="N21" s="30"/>
      <c r="O21" s="186" t="str">
        <f>IF('Rekapitulácia stavby'!AN20="","",'Rekapitulácia stavby'!AN20)</f>
        <v/>
      </c>
      <c r="P21" s="186"/>
      <c r="Q21" s="30"/>
      <c r="R21" s="31"/>
    </row>
    <row r="22" spans="2:18" s="1" customFormat="1" ht="6.95" customHeight="1">
      <c r="B22" s="29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1"/>
    </row>
    <row r="23" spans="2:18" s="1" customFormat="1" ht="14.45" customHeight="1">
      <c r="B23" s="29"/>
      <c r="C23" s="30"/>
      <c r="D23" s="26" t="s">
        <v>28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/>
    </row>
    <row r="24" spans="2:18" s="1" customFormat="1" ht="16.5" customHeight="1">
      <c r="B24" s="29"/>
      <c r="C24" s="30"/>
      <c r="D24" s="30"/>
      <c r="E24" s="153" t="s">
        <v>5</v>
      </c>
      <c r="F24" s="153"/>
      <c r="G24" s="153"/>
      <c r="H24" s="153"/>
      <c r="I24" s="153"/>
      <c r="J24" s="153"/>
      <c r="K24" s="153"/>
      <c r="L24" s="153"/>
      <c r="M24" s="30"/>
      <c r="N24" s="30"/>
      <c r="O24" s="30"/>
      <c r="P24" s="30"/>
      <c r="Q24" s="30"/>
      <c r="R24" s="31"/>
    </row>
    <row r="25" spans="2:18" s="1" customFormat="1" ht="6.95" customHeight="1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1"/>
    </row>
    <row r="26" spans="2:18" s="1" customFormat="1" ht="6.95" customHeight="1">
      <c r="B26" s="29"/>
      <c r="C26" s="30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30"/>
      <c r="R26" s="31"/>
    </row>
    <row r="27" spans="2:18" s="1" customFormat="1" ht="14.45" customHeight="1">
      <c r="B27" s="29"/>
      <c r="C27" s="30"/>
      <c r="D27" s="96" t="s">
        <v>85</v>
      </c>
      <c r="E27" s="30"/>
      <c r="F27" s="30"/>
      <c r="G27" s="30"/>
      <c r="H27" s="30"/>
      <c r="I27" s="30"/>
      <c r="J27" s="30"/>
      <c r="K27" s="30"/>
      <c r="L27" s="30"/>
      <c r="M27" s="177">
        <f>N88</f>
        <v>0</v>
      </c>
      <c r="N27" s="177"/>
      <c r="O27" s="177"/>
      <c r="P27" s="177"/>
      <c r="Q27" s="30"/>
      <c r="R27" s="31"/>
    </row>
    <row r="28" spans="2:18" s="1" customFormat="1" ht="14.45" customHeight="1">
      <c r="B28" s="29"/>
      <c r="C28" s="30"/>
      <c r="D28" s="28" t="s">
        <v>86</v>
      </c>
      <c r="E28" s="30"/>
      <c r="F28" s="30"/>
      <c r="G28" s="30"/>
      <c r="H28" s="30"/>
      <c r="I28" s="30"/>
      <c r="J28" s="30"/>
      <c r="K28" s="30"/>
      <c r="L28" s="30"/>
      <c r="M28" s="177">
        <f>N91</f>
        <v>0</v>
      </c>
      <c r="N28" s="177"/>
      <c r="O28" s="177"/>
      <c r="P28" s="177"/>
      <c r="Q28" s="30"/>
      <c r="R28" s="31"/>
    </row>
    <row r="29" spans="2:18" s="1" customFormat="1" ht="6.95" customHeight="1"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1"/>
    </row>
    <row r="30" spans="2:18" s="1" customFormat="1" ht="25.35" customHeight="1">
      <c r="B30" s="29"/>
      <c r="C30" s="30"/>
      <c r="D30" s="97" t="s">
        <v>30</v>
      </c>
      <c r="E30" s="30"/>
      <c r="F30" s="30"/>
      <c r="G30" s="30"/>
      <c r="H30" s="30"/>
      <c r="I30" s="30"/>
      <c r="J30" s="30"/>
      <c r="K30" s="30"/>
      <c r="L30" s="30"/>
      <c r="M30" s="187">
        <f>ROUND(M27+M28,2)</f>
        <v>0</v>
      </c>
      <c r="N30" s="184"/>
      <c r="O30" s="184"/>
      <c r="P30" s="184"/>
      <c r="Q30" s="30"/>
      <c r="R30" s="31"/>
    </row>
    <row r="31" spans="2:18" s="1" customFormat="1" ht="6.95" customHeight="1">
      <c r="B31" s="29"/>
      <c r="C31" s="30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30"/>
      <c r="R31" s="31"/>
    </row>
    <row r="32" spans="2:18" s="1" customFormat="1" ht="14.45" customHeight="1">
      <c r="B32" s="29"/>
      <c r="C32" s="30"/>
      <c r="D32" s="36" t="s">
        <v>31</v>
      </c>
      <c r="E32" s="36" t="s">
        <v>32</v>
      </c>
      <c r="F32" s="37">
        <v>0.2</v>
      </c>
      <c r="G32" s="98" t="s">
        <v>33</v>
      </c>
      <c r="H32" s="188">
        <f>ROUND((SUM(BE91:BE92)+SUM(BE110:BE112)), 2)</f>
        <v>0</v>
      </c>
      <c r="I32" s="184"/>
      <c r="J32" s="184"/>
      <c r="K32" s="30"/>
      <c r="L32" s="30"/>
      <c r="M32" s="188">
        <f>ROUND(ROUND((SUM(BE91:BE92)+SUM(BE110:BE112)), 2)*F32, 2)</f>
        <v>0</v>
      </c>
      <c r="N32" s="184"/>
      <c r="O32" s="184"/>
      <c r="P32" s="184"/>
      <c r="Q32" s="30"/>
      <c r="R32" s="31"/>
    </row>
    <row r="33" spans="2:18" s="1" customFormat="1" ht="14.45" customHeight="1">
      <c r="B33" s="29"/>
      <c r="C33" s="30"/>
      <c r="D33" s="30"/>
      <c r="E33" s="36" t="s">
        <v>34</v>
      </c>
      <c r="F33" s="37">
        <v>0.2</v>
      </c>
      <c r="G33" s="98" t="s">
        <v>33</v>
      </c>
      <c r="H33" s="188">
        <f>ROUND((SUM(BF91:BF92)+SUM(BF110:BF112)), 2)</f>
        <v>0</v>
      </c>
      <c r="I33" s="184"/>
      <c r="J33" s="184"/>
      <c r="K33" s="30"/>
      <c r="L33" s="30"/>
      <c r="M33" s="188">
        <f>ROUND(ROUND((SUM(BF91:BF92)+SUM(BF110:BF112)), 2)*F33, 2)</f>
        <v>0</v>
      </c>
      <c r="N33" s="184"/>
      <c r="O33" s="184"/>
      <c r="P33" s="184"/>
      <c r="Q33" s="30"/>
      <c r="R33" s="31"/>
    </row>
    <row r="34" spans="2:18" s="1" customFormat="1" ht="14.45" hidden="1" customHeight="1">
      <c r="B34" s="29"/>
      <c r="C34" s="30"/>
      <c r="D34" s="30"/>
      <c r="E34" s="36" t="s">
        <v>35</v>
      </c>
      <c r="F34" s="37">
        <v>0.2</v>
      </c>
      <c r="G34" s="98" t="s">
        <v>33</v>
      </c>
      <c r="H34" s="188">
        <f>ROUND((SUM(BG91:BG92)+SUM(BG110:BG112)), 2)</f>
        <v>0</v>
      </c>
      <c r="I34" s="184"/>
      <c r="J34" s="184"/>
      <c r="K34" s="30"/>
      <c r="L34" s="30"/>
      <c r="M34" s="188">
        <v>0</v>
      </c>
      <c r="N34" s="184"/>
      <c r="O34" s="184"/>
      <c r="P34" s="184"/>
      <c r="Q34" s="30"/>
      <c r="R34" s="31"/>
    </row>
    <row r="35" spans="2:18" s="1" customFormat="1" ht="14.45" hidden="1" customHeight="1">
      <c r="B35" s="29"/>
      <c r="C35" s="30"/>
      <c r="D35" s="30"/>
      <c r="E35" s="36" t="s">
        <v>36</v>
      </c>
      <c r="F35" s="37">
        <v>0.2</v>
      </c>
      <c r="G35" s="98" t="s">
        <v>33</v>
      </c>
      <c r="H35" s="188">
        <f>ROUND((SUM(BH91:BH92)+SUM(BH110:BH112)), 2)</f>
        <v>0</v>
      </c>
      <c r="I35" s="184"/>
      <c r="J35" s="184"/>
      <c r="K35" s="30"/>
      <c r="L35" s="30"/>
      <c r="M35" s="188">
        <v>0</v>
      </c>
      <c r="N35" s="184"/>
      <c r="O35" s="184"/>
      <c r="P35" s="184"/>
      <c r="Q35" s="30"/>
      <c r="R35" s="31"/>
    </row>
    <row r="36" spans="2:18" s="1" customFormat="1" ht="14.45" hidden="1" customHeight="1">
      <c r="B36" s="29"/>
      <c r="C36" s="30"/>
      <c r="D36" s="30"/>
      <c r="E36" s="36" t="s">
        <v>37</v>
      </c>
      <c r="F36" s="37">
        <v>0</v>
      </c>
      <c r="G36" s="98" t="s">
        <v>33</v>
      </c>
      <c r="H36" s="188">
        <f>ROUND((SUM(BI91:BI92)+SUM(BI110:BI112)), 2)</f>
        <v>0</v>
      </c>
      <c r="I36" s="184"/>
      <c r="J36" s="184"/>
      <c r="K36" s="30"/>
      <c r="L36" s="30"/>
      <c r="M36" s="188">
        <v>0</v>
      </c>
      <c r="N36" s="184"/>
      <c r="O36" s="184"/>
      <c r="P36" s="184"/>
      <c r="Q36" s="30"/>
      <c r="R36" s="31"/>
    </row>
    <row r="37" spans="2:18" s="1" customFormat="1" ht="6.95" customHeight="1"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1"/>
    </row>
    <row r="38" spans="2:18" s="1" customFormat="1" ht="25.35" customHeight="1">
      <c r="B38" s="29"/>
      <c r="C38" s="94"/>
      <c r="D38" s="99" t="s">
        <v>38</v>
      </c>
      <c r="E38" s="69"/>
      <c r="F38" s="69"/>
      <c r="G38" s="100" t="s">
        <v>39</v>
      </c>
      <c r="H38" s="101" t="s">
        <v>40</v>
      </c>
      <c r="I38" s="69"/>
      <c r="J38" s="69"/>
      <c r="K38" s="69"/>
      <c r="L38" s="189">
        <f>SUM(M30:M36)</f>
        <v>0</v>
      </c>
      <c r="M38" s="189"/>
      <c r="N38" s="189"/>
      <c r="O38" s="189"/>
      <c r="P38" s="190"/>
      <c r="Q38" s="94"/>
      <c r="R38" s="31"/>
    </row>
    <row r="39" spans="2:18" s="1" customFormat="1" ht="14.45" customHeight="1">
      <c r="B39" s="29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1"/>
    </row>
    <row r="40" spans="2:18" s="1" customFormat="1" ht="14.45" customHeight="1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1"/>
    </row>
    <row r="41" spans="2:18">
      <c r="B41" s="21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2"/>
    </row>
    <row r="42" spans="2:18">
      <c r="B42" s="21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2"/>
    </row>
    <row r="43" spans="2:18">
      <c r="B43" s="21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2"/>
    </row>
    <row r="44" spans="2:18">
      <c r="B44" s="21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2"/>
    </row>
    <row r="45" spans="2:18">
      <c r="B45" s="21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2"/>
    </row>
    <row r="46" spans="2:18">
      <c r="B46" s="21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2"/>
    </row>
    <row r="47" spans="2:18">
      <c r="B47" s="21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2"/>
    </row>
    <row r="48" spans="2:18">
      <c r="B48" s="21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2"/>
    </row>
    <row r="49" spans="2:18">
      <c r="B49" s="21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2"/>
    </row>
    <row r="50" spans="2:18" s="1" customFormat="1" ht="15">
      <c r="B50" s="29"/>
      <c r="C50" s="30"/>
      <c r="D50" s="44" t="s">
        <v>41</v>
      </c>
      <c r="E50" s="45"/>
      <c r="F50" s="45"/>
      <c r="G50" s="45"/>
      <c r="H50" s="46"/>
      <c r="I50" s="30"/>
      <c r="J50" s="44" t="s">
        <v>42</v>
      </c>
      <c r="K50" s="45"/>
      <c r="L50" s="45"/>
      <c r="M50" s="45"/>
      <c r="N50" s="45"/>
      <c r="O50" s="45"/>
      <c r="P50" s="46"/>
      <c r="Q50" s="30"/>
      <c r="R50" s="31"/>
    </row>
    <row r="51" spans="2:18">
      <c r="B51" s="21"/>
      <c r="C51" s="23"/>
      <c r="D51" s="47"/>
      <c r="E51" s="23"/>
      <c r="F51" s="23"/>
      <c r="G51" s="23"/>
      <c r="H51" s="48"/>
      <c r="I51" s="23"/>
      <c r="J51" s="47"/>
      <c r="K51" s="23"/>
      <c r="L51" s="23"/>
      <c r="M51" s="23"/>
      <c r="N51" s="23"/>
      <c r="O51" s="23"/>
      <c r="P51" s="48"/>
      <c r="Q51" s="23"/>
      <c r="R51" s="22"/>
    </row>
    <row r="52" spans="2:18">
      <c r="B52" s="21"/>
      <c r="C52" s="23"/>
      <c r="D52" s="47"/>
      <c r="E52" s="23"/>
      <c r="F52" s="23"/>
      <c r="G52" s="23"/>
      <c r="H52" s="48"/>
      <c r="I52" s="23"/>
      <c r="J52" s="47"/>
      <c r="K52" s="23"/>
      <c r="L52" s="23"/>
      <c r="M52" s="23"/>
      <c r="N52" s="23"/>
      <c r="O52" s="23"/>
      <c r="P52" s="48"/>
      <c r="Q52" s="23"/>
      <c r="R52" s="22"/>
    </row>
    <row r="53" spans="2:18">
      <c r="B53" s="21"/>
      <c r="C53" s="23"/>
      <c r="D53" s="47"/>
      <c r="E53" s="23"/>
      <c r="F53" s="23"/>
      <c r="G53" s="23"/>
      <c r="H53" s="48"/>
      <c r="I53" s="23"/>
      <c r="J53" s="47"/>
      <c r="K53" s="23"/>
      <c r="L53" s="23"/>
      <c r="M53" s="23"/>
      <c r="N53" s="23"/>
      <c r="O53" s="23"/>
      <c r="P53" s="48"/>
      <c r="Q53" s="23"/>
      <c r="R53" s="22"/>
    </row>
    <row r="54" spans="2:18">
      <c r="B54" s="21"/>
      <c r="C54" s="23"/>
      <c r="D54" s="47"/>
      <c r="E54" s="23"/>
      <c r="F54" s="23"/>
      <c r="G54" s="23"/>
      <c r="H54" s="48"/>
      <c r="I54" s="23"/>
      <c r="J54" s="47"/>
      <c r="K54" s="23"/>
      <c r="L54" s="23"/>
      <c r="M54" s="23"/>
      <c r="N54" s="23"/>
      <c r="O54" s="23"/>
      <c r="P54" s="48"/>
      <c r="Q54" s="23"/>
      <c r="R54" s="22"/>
    </row>
    <row r="55" spans="2:18">
      <c r="B55" s="21"/>
      <c r="C55" s="23"/>
      <c r="D55" s="47"/>
      <c r="E55" s="23"/>
      <c r="F55" s="23"/>
      <c r="G55" s="23"/>
      <c r="H55" s="48"/>
      <c r="I55" s="23"/>
      <c r="J55" s="47"/>
      <c r="K55" s="23"/>
      <c r="L55" s="23"/>
      <c r="M55" s="23"/>
      <c r="N55" s="23"/>
      <c r="O55" s="23"/>
      <c r="P55" s="48"/>
      <c r="Q55" s="23"/>
      <c r="R55" s="22"/>
    </row>
    <row r="56" spans="2:18">
      <c r="B56" s="21"/>
      <c r="C56" s="23"/>
      <c r="D56" s="47"/>
      <c r="E56" s="23"/>
      <c r="F56" s="23"/>
      <c r="G56" s="23"/>
      <c r="H56" s="48"/>
      <c r="I56" s="23"/>
      <c r="J56" s="47"/>
      <c r="K56" s="23"/>
      <c r="L56" s="23"/>
      <c r="M56" s="23"/>
      <c r="N56" s="23"/>
      <c r="O56" s="23"/>
      <c r="P56" s="48"/>
      <c r="Q56" s="23"/>
      <c r="R56" s="22"/>
    </row>
    <row r="57" spans="2:18">
      <c r="B57" s="21"/>
      <c r="C57" s="23"/>
      <c r="D57" s="47"/>
      <c r="E57" s="23"/>
      <c r="F57" s="23"/>
      <c r="G57" s="23"/>
      <c r="H57" s="48"/>
      <c r="I57" s="23"/>
      <c r="J57" s="47"/>
      <c r="K57" s="23"/>
      <c r="L57" s="23"/>
      <c r="M57" s="23"/>
      <c r="N57" s="23"/>
      <c r="O57" s="23"/>
      <c r="P57" s="48"/>
      <c r="Q57" s="23"/>
      <c r="R57" s="22"/>
    </row>
    <row r="58" spans="2:18">
      <c r="B58" s="21"/>
      <c r="C58" s="23"/>
      <c r="D58" s="47"/>
      <c r="E58" s="23"/>
      <c r="F58" s="23"/>
      <c r="G58" s="23"/>
      <c r="H58" s="48"/>
      <c r="I58" s="23"/>
      <c r="J58" s="47"/>
      <c r="K58" s="23"/>
      <c r="L58" s="23"/>
      <c r="M58" s="23"/>
      <c r="N58" s="23"/>
      <c r="O58" s="23"/>
      <c r="P58" s="48"/>
      <c r="Q58" s="23"/>
      <c r="R58" s="22"/>
    </row>
    <row r="59" spans="2:18" s="1" customFormat="1" ht="15">
      <c r="B59" s="29"/>
      <c r="C59" s="30"/>
      <c r="D59" s="49" t="s">
        <v>43</v>
      </c>
      <c r="E59" s="50"/>
      <c r="F59" s="50"/>
      <c r="G59" s="51" t="s">
        <v>44</v>
      </c>
      <c r="H59" s="52"/>
      <c r="I59" s="30"/>
      <c r="J59" s="49" t="s">
        <v>43</v>
      </c>
      <c r="K59" s="50"/>
      <c r="L59" s="50"/>
      <c r="M59" s="50"/>
      <c r="N59" s="51" t="s">
        <v>44</v>
      </c>
      <c r="O59" s="50"/>
      <c r="P59" s="52"/>
      <c r="Q59" s="30"/>
      <c r="R59" s="31"/>
    </row>
    <row r="60" spans="2:18">
      <c r="B60" s="21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2"/>
    </row>
    <row r="61" spans="2:18" s="1" customFormat="1" ht="15">
      <c r="B61" s="29"/>
      <c r="C61" s="30"/>
      <c r="D61" s="44" t="s">
        <v>45</v>
      </c>
      <c r="E61" s="45"/>
      <c r="F61" s="45"/>
      <c r="G61" s="45"/>
      <c r="H61" s="46"/>
      <c r="I61" s="30"/>
      <c r="J61" s="44" t="s">
        <v>46</v>
      </c>
      <c r="K61" s="45"/>
      <c r="L61" s="45"/>
      <c r="M61" s="45"/>
      <c r="N61" s="45"/>
      <c r="O61" s="45"/>
      <c r="P61" s="46"/>
      <c r="Q61" s="30"/>
      <c r="R61" s="31"/>
    </row>
    <row r="62" spans="2:18">
      <c r="B62" s="21"/>
      <c r="C62" s="23"/>
      <c r="D62" s="47"/>
      <c r="E62" s="23"/>
      <c r="F62" s="23"/>
      <c r="G62" s="23"/>
      <c r="H62" s="48"/>
      <c r="I62" s="23"/>
      <c r="J62" s="47"/>
      <c r="K62" s="23"/>
      <c r="L62" s="23"/>
      <c r="M62" s="23"/>
      <c r="N62" s="23"/>
      <c r="O62" s="23"/>
      <c r="P62" s="48"/>
      <c r="Q62" s="23"/>
      <c r="R62" s="22"/>
    </row>
    <row r="63" spans="2:18">
      <c r="B63" s="21"/>
      <c r="C63" s="23"/>
      <c r="D63" s="47"/>
      <c r="E63" s="23"/>
      <c r="F63" s="23"/>
      <c r="G63" s="23"/>
      <c r="H63" s="48"/>
      <c r="I63" s="23"/>
      <c r="J63" s="47"/>
      <c r="K63" s="23"/>
      <c r="L63" s="23"/>
      <c r="M63" s="23"/>
      <c r="N63" s="23"/>
      <c r="O63" s="23"/>
      <c r="P63" s="48"/>
      <c r="Q63" s="23"/>
      <c r="R63" s="22"/>
    </row>
    <row r="64" spans="2:18">
      <c r="B64" s="21"/>
      <c r="C64" s="23"/>
      <c r="D64" s="47"/>
      <c r="E64" s="23"/>
      <c r="F64" s="23"/>
      <c r="G64" s="23"/>
      <c r="H64" s="48"/>
      <c r="I64" s="23"/>
      <c r="J64" s="47"/>
      <c r="K64" s="23"/>
      <c r="L64" s="23"/>
      <c r="M64" s="23"/>
      <c r="N64" s="23"/>
      <c r="O64" s="23"/>
      <c r="P64" s="48"/>
      <c r="Q64" s="23"/>
      <c r="R64" s="22"/>
    </row>
    <row r="65" spans="2:18">
      <c r="B65" s="21"/>
      <c r="C65" s="23"/>
      <c r="D65" s="47"/>
      <c r="E65" s="23"/>
      <c r="F65" s="23"/>
      <c r="G65" s="23"/>
      <c r="H65" s="48"/>
      <c r="I65" s="23"/>
      <c r="J65" s="47"/>
      <c r="K65" s="23"/>
      <c r="L65" s="23"/>
      <c r="M65" s="23"/>
      <c r="N65" s="23"/>
      <c r="O65" s="23"/>
      <c r="P65" s="48"/>
      <c r="Q65" s="23"/>
      <c r="R65" s="22"/>
    </row>
    <row r="66" spans="2:18">
      <c r="B66" s="21"/>
      <c r="C66" s="23"/>
      <c r="D66" s="47"/>
      <c r="E66" s="23"/>
      <c r="F66" s="23"/>
      <c r="G66" s="23"/>
      <c r="H66" s="48"/>
      <c r="I66" s="23"/>
      <c r="J66" s="47"/>
      <c r="K66" s="23"/>
      <c r="L66" s="23"/>
      <c r="M66" s="23"/>
      <c r="N66" s="23"/>
      <c r="O66" s="23"/>
      <c r="P66" s="48"/>
      <c r="Q66" s="23"/>
      <c r="R66" s="22"/>
    </row>
    <row r="67" spans="2:18">
      <c r="B67" s="21"/>
      <c r="C67" s="23"/>
      <c r="D67" s="47"/>
      <c r="E67" s="23"/>
      <c r="F67" s="23"/>
      <c r="G67" s="23"/>
      <c r="H67" s="48"/>
      <c r="I67" s="23"/>
      <c r="J67" s="47"/>
      <c r="K67" s="23"/>
      <c r="L67" s="23"/>
      <c r="M67" s="23"/>
      <c r="N67" s="23"/>
      <c r="O67" s="23"/>
      <c r="P67" s="48"/>
      <c r="Q67" s="23"/>
      <c r="R67" s="22"/>
    </row>
    <row r="68" spans="2:18">
      <c r="B68" s="21"/>
      <c r="C68" s="23"/>
      <c r="D68" s="47"/>
      <c r="E68" s="23"/>
      <c r="F68" s="23"/>
      <c r="G68" s="23"/>
      <c r="H68" s="48"/>
      <c r="I68" s="23"/>
      <c r="J68" s="47"/>
      <c r="K68" s="23"/>
      <c r="L68" s="23"/>
      <c r="M68" s="23"/>
      <c r="N68" s="23"/>
      <c r="O68" s="23"/>
      <c r="P68" s="48"/>
      <c r="Q68" s="23"/>
      <c r="R68" s="22"/>
    </row>
    <row r="69" spans="2:18">
      <c r="B69" s="21"/>
      <c r="C69" s="23"/>
      <c r="D69" s="47"/>
      <c r="E69" s="23"/>
      <c r="F69" s="23"/>
      <c r="G69" s="23"/>
      <c r="H69" s="48"/>
      <c r="I69" s="23"/>
      <c r="J69" s="47"/>
      <c r="K69" s="23"/>
      <c r="L69" s="23"/>
      <c r="M69" s="23"/>
      <c r="N69" s="23"/>
      <c r="O69" s="23"/>
      <c r="P69" s="48"/>
      <c r="Q69" s="23"/>
      <c r="R69" s="22"/>
    </row>
    <row r="70" spans="2:18" s="1" customFormat="1" ht="15">
      <c r="B70" s="29"/>
      <c r="C70" s="30"/>
      <c r="D70" s="49" t="s">
        <v>43</v>
      </c>
      <c r="E70" s="50"/>
      <c r="F70" s="50"/>
      <c r="G70" s="51" t="s">
        <v>44</v>
      </c>
      <c r="H70" s="52"/>
      <c r="I70" s="30"/>
      <c r="J70" s="49" t="s">
        <v>43</v>
      </c>
      <c r="K70" s="50"/>
      <c r="L70" s="50"/>
      <c r="M70" s="50"/>
      <c r="N70" s="51" t="s">
        <v>44</v>
      </c>
      <c r="O70" s="50"/>
      <c r="P70" s="52"/>
      <c r="Q70" s="30"/>
      <c r="R70" s="31"/>
    </row>
    <row r="71" spans="2:18" s="1" customFormat="1" ht="14.45" customHeight="1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5"/>
    </row>
    <row r="75" spans="2:18" s="1" customFormat="1" ht="6.95" customHeight="1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8"/>
    </row>
    <row r="76" spans="2:18" s="1" customFormat="1" ht="36.950000000000003" customHeight="1">
      <c r="B76" s="29"/>
      <c r="C76" s="147" t="s">
        <v>87</v>
      </c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31"/>
    </row>
    <row r="77" spans="2:18" s="1" customFormat="1" ht="6.95" customHeight="1"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1"/>
    </row>
    <row r="78" spans="2:18" s="1" customFormat="1" ht="30" customHeight="1">
      <c r="B78" s="29"/>
      <c r="C78" s="26" t="s">
        <v>12</v>
      </c>
      <c r="D78" s="30"/>
      <c r="E78" s="30"/>
      <c r="F78" s="181" t="str">
        <f>F6</f>
        <v>NsP Topoľčany - 2.NP - Centrálna sterilizácia a operačné sály</v>
      </c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30"/>
      <c r="R78" s="31"/>
    </row>
    <row r="79" spans="2:18" s="1" customFormat="1" ht="36.950000000000003" customHeight="1">
      <c r="B79" s="29"/>
      <c r="C79" s="63" t="s">
        <v>84</v>
      </c>
      <c r="D79" s="30"/>
      <c r="E79" s="30"/>
      <c r="F79" s="191" t="str">
        <f>F7</f>
        <v>SO02 LôŽKOVÝ VÝŤAH</v>
      </c>
      <c r="G79" s="184"/>
      <c r="H79" s="184"/>
      <c r="I79" s="184"/>
      <c r="J79" s="184"/>
      <c r="K79" s="184"/>
      <c r="L79" s="184"/>
      <c r="M79" s="184"/>
      <c r="N79" s="184"/>
      <c r="O79" s="184"/>
      <c r="P79" s="184"/>
      <c r="Q79" s="30"/>
      <c r="R79" s="31"/>
    </row>
    <row r="80" spans="2:18" s="1" customFormat="1" ht="6.95" customHeight="1">
      <c r="B80" s="29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1"/>
    </row>
    <row r="81" spans="2:47" s="1" customFormat="1" ht="18" customHeight="1">
      <c r="B81" s="29"/>
      <c r="C81" s="26" t="s">
        <v>16</v>
      </c>
      <c r="D81" s="30"/>
      <c r="E81" s="30"/>
      <c r="F81" s="24" t="str">
        <f>F9</f>
        <v xml:space="preserve"> </v>
      </c>
      <c r="G81" s="30"/>
      <c r="H81" s="30"/>
      <c r="I81" s="30"/>
      <c r="J81" s="30"/>
      <c r="K81" s="26" t="s">
        <v>18</v>
      </c>
      <c r="L81" s="30"/>
      <c r="M81" s="185" t="str">
        <f>IF(O9="","",O9)</f>
        <v>31. 8. 2018</v>
      </c>
      <c r="N81" s="185"/>
      <c r="O81" s="185"/>
      <c r="P81" s="185"/>
      <c r="Q81" s="30"/>
      <c r="R81" s="31"/>
    </row>
    <row r="82" spans="2:47" s="1" customFormat="1" ht="6.95" customHeight="1">
      <c r="B82" s="29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1"/>
    </row>
    <row r="83" spans="2:47" s="1" customFormat="1" ht="15">
      <c r="B83" s="29"/>
      <c r="C83" s="26" t="s">
        <v>20</v>
      </c>
      <c r="D83" s="30"/>
      <c r="E83" s="30"/>
      <c r="F83" s="24" t="str">
        <f>E12</f>
        <v xml:space="preserve"> </v>
      </c>
      <c r="G83" s="30"/>
      <c r="H83" s="30"/>
      <c r="I83" s="30"/>
      <c r="J83" s="30"/>
      <c r="K83" s="26" t="s">
        <v>24</v>
      </c>
      <c r="L83" s="30"/>
      <c r="M83" s="186" t="str">
        <f>E18</f>
        <v xml:space="preserve"> </v>
      </c>
      <c r="N83" s="186"/>
      <c r="O83" s="186"/>
      <c r="P83" s="186"/>
      <c r="Q83" s="186"/>
      <c r="R83" s="31"/>
    </row>
    <row r="84" spans="2:47" s="1" customFormat="1" ht="14.45" customHeight="1">
      <c r="B84" s="29"/>
      <c r="C84" s="26" t="s">
        <v>23</v>
      </c>
      <c r="D84" s="30"/>
      <c r="E84" s="30"/>
      <c r="F84" s="24" t="str">
        <f>IF(E15="","",E15)</f>
        <v xml:space="preserve"> </v>
      </c>
      <c r="G84" s="30"/>
      <c r="H84" s="30"/>
      <c r="I84" s="30"/>
      <c r="J84" s="30"/>
      <c r="K84" s="26" t="s">
        <v>27</v>
      </c>
      <c r="L84" s="30"/>
      <c r="M84" s="186" t="str">
        <f>E21</f>
        <v xml:space="preserve"> </v>
      </c>
      <c r="N84" s="186"/>
      <c r="O84" s="186"/>
      <c r="P84" s="186"/>
      <c r="Q84" s="186"/>
      <c r="R84" s="31"/>
    </row>
    <row r="85" spans="2:47" s="1" customFormat="1" ht="10.35" customHeight="1">
      <c r="B85" s="29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1"/>
    </row>
    <row r="86" spans="2:47" s="1" customFormat="1" ht="29.25" customHeight="1">
      <c r="B86" s="29"/>
      <c r="C86" s="192" t="s">
        <v>88</v>
      </c>
      <c r="D86" s="193"/>
      <c r="E86" s="193"/>
      <c r="F86" s="193"/>
      <c r="G86" s="193"/>
      <c r="H86" s="94"/>
      <c r="I86" s="94"/>
      <c r="J86" s="94"/>
      <c r="K86" s="94"/>
      <c r="L86" s="94"/>
      <c r="M86" s="94"/>
      <c r="N86" s="192" t="s">
        <v>89</v>
      </c>
      <c r="O86" s="193"/>
      <c r="P86" s="193"/>
      <c r="Q86" s="193"/>
      <c r="R86" s="31"/>
    </row>
    <row r="87" spans="2:47" s="1" customFormat="1" ht="10.35" customHeight="1">
      <c r="B87" s="29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1"/>
    </row>
    <row r="88" spans="2:47" s="1" customFormat="1" ht="29.25" customHeight="1">
      <c r="B88" s="29"/>
      <c r="C88" s="102" t="s">
        <v>90</v>
      </c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163">
        <f>N110</f>
        <v>0</v>
      </c>
      <c r="O88" s="194"/>
      <c r="P88" s="194"/>
      <c r="Q88" s="194"/>
      <c r="R88" s="31"/>
      <c r="AU88" s="17" t="s">
        <v>91</v>
      </c>
    </row>
    <row r="89" spans="2:47" s="6" customFormat="1" ht="24.95" customHeight="1">
      <c r="B89" s="103"/>
      <c r="C89" s="104"/>
      <c r="D89" s="105" t="s">
        <v>92</v>
      </c>
      <c r="E89" s="104"/>
      <c r="F89" s="104"/>
      <c r="G89" s="104"/>
      <c r="H89" s="104"/>
      <c r="I89" s="104"/>
      <c r="J89" s="104"/>
      <c r="K89" s="104"/>
      <c r="L89" s="104"/>
      <c r="M89" s="104"/>
      <c r="N89" s="204">
        <f>N111</f>
        <v>0</v>
      </c>
      <c r="O89" s="205"/>
      <c r="P89" s="205"/>
      <c r="Q89" s="205"/>
      <c r="R89" s="106"/>
    </row>
    <row r="90" spans="2:47" s="1" customFormat="1" ht="21.75" customHeight="1"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1"/>
    </row>
    <row r="91" spans="2:47" s="1" customFormat="1" ht="29.25" customHeight="1">
      <c r="B91" s="29"/>
      <c r="C91" s="102" t="s">
        <v>93</v>
      </c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194">
        <v>0</v>
      </c>
      <c r="O91" s="206"/>
      <c r="P91" s="206"/>
      <c r="Q91" s="206"/>
      <c r="R91" s="31"/>
      <c r="T91" s="107"/>
      <c r="U91" s="108" t="s">
        <v>31</v>
      </c>
    </row>
    <row r="92" spans="2:47" s="1" customFormat="1" ht="18" customHeight="1"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1"/>
    </row>
    <row r="93" spans="2:47" s="1" customFormat="1" ht="29.25" customHeight="1">
      <c r="B93" s="29"/>
      <c r="C93" s="93" t="s">
        <v>77</v>
      </c>
      <c r="D93" s="94"/>
      <c r="E93" s="94"/>
      <c r="F93" s="94"/>
      <c r="G93" s="94"/>
      <c r="H93" s="94"/>
      <c r="I93" s="94"/>
      <c r="J93" s="94"/>
      <c r="K93" s="94"/>
      <c r="L93" s="172">
        <f>ROUND(SUM(N88+N91),2)</f>
        <v>0</v>
      </c>
      <c r="M93" s="172"/>
      <c r="N93" s="172"/>
      <c r="O93" s="172"/>
      <c r="P93" s="172"/>
      <c r="Q93" s="172"/>
      <c r="R93" s="31"/>
    </row>
    <row r="94" spans="2:47" s="1" customFormat="1" ht="6.95" customHeight="1"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5"/>
    </row>
    <row r="98" spans="2:65" s="1" customFormat="1" ht="6.95" customHeight="1"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8"/>
    </row>
    <row r="99" spans="2:65" s="1" customFormat="1" ht="36.950000000000003" customHeight="1">
      <c r="B99" s="29"/>
      <c r="C99" s="147" t="s">
        <v>94</v>
      </c>
      <c r="D99" s="184"/>
      <c r="E99" s="184"/>
      <c r="F99" s="184"/>
      <c r="G99" s="184"/>
      <c r="H99" s="184"/>
      <c r="I99" s="184"/>
      <c r="J99" s="184"/>
      <c r="K99" s="184"/>
      <c r="L99" s="184"/>
      <c r="M99" s="184"/>
      <c r="N99" s="184"/>
      <c r="O99" s="184"/>
      <c r="P99" s="184"/>
      <c r="Q99" s="184"/>
      <c r="R99" s="31"/>
    </row>
    <row r="100" spans="2:65" s="1" customFormat="1" ht="6.95" customHeight="1">
      <c r="B100" s="29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1"/>
    </row>
    <row r="101" spans="2:65" s="1" customFormat="1" ht="30" customHeight="1">
      <c r="B101" s="29"/>
      <c r="C101" s="26" t="s">
        <v>12</v>
      </c>
      <c r="D101" s="30"/>
      <c r="E101" s="30"/>
      <c r="F101" s="181" t="str">
        <f>F6</f>
        <v>NsP Topoľčany - 2.NP - Centrálna sterilizácia a operačné sály</v>
      </c>
      <c r="G101" s="182"/>
      <c r="H101" s="182"/>
      <c r="I101" s="182"/>
      <c r="J101" s="182"/>
      <c r="K101" s="182"/>
      <c r="L101" s="182"/>
      <c r="M101" s="182"/>
      <c r="N101" s="182"/>
      <c r="O101" s="182"/>
      <c r="P101" s="182"/>
      <c r="Q101" s="30"/>
      <c r="R101" s="31"/>
    </row>
    <row r="102" spans="2:65" s="1" customFormat="1" ht="36.950000000000003" customHeight="1">
      <c r="B102" s="29"/>
      <c r="C102" s="63" t="s">
        <v>84</v>
      </c>
      <c r="D102" s="30"/>
      <c r="E102" s="30"/>
      <c r="F102" s="191" t="str">
        <f>F7</f>
        <v>SO02 LôŽKOVÝ VÝŤAH</v>
      </c>
      <c r="G102" s="184"/>
      <c r="H102" s="184"/>
      <c r="I102" s="184"/>
      <c r="J102" s="184"/>
      <c r="K102" s="184"/>
      <c r="L102" s="184"/>
      <c r="M102" s="184"/>
      <c r="N102" s="184"/>
      <c r="O102" s="184"/>
      <c r="P102" s="184"/>
      <c r="Q102" s="30"/>
      <c r="R102" s="31"/>
    </row>
    <row r="103" spans="2:65" s="1" customFormat="1" ht="6.95" customHeight="1">
      <c r="B103" s="29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1"/>
    </row>
    <row r="104" spans="2:65" s="1" customFormat="1" ht="18" customHeight="1">
      <c r="B104" s="29"/>
      <c r="C104" s="26" t="s">
        <v>16</v>
      </c>
      <c r="D104" s="30"/>
      <c r="E104" s="30"/>
      <c r="F104" s="24" t="str">
        <f>F9</f>
        <v xml:space="preserve"> </v>
      </c>
      <c r="G104" s="30"/>
      <c r="H104" s="30"/>
      <c r="I104" s="30"/>
      <c r="J104" s="30"/>
      <c r="K104" s="26" t="s">
        <v>18</v>
      </c>
      <c r="L104" s="30"/>
      <c r="M104" s="185" t="str">
        <f>IF(O9="","",O9)</f>
        <v>31. 8. 2018</v>
      </c>
      <c r="N104" s="185"/>
      <c r="O104" s="185"/>
      <c r="P104" s="185"/>
      <c r="Q104" s="30"/>
      <c r="R104" s="31"/>
    </row>
    <row r="105" spans="2:65" s="1" customFormat="1" ht="6.95" customHeight="1">
      <c r="B105" s="29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1"/>
    </row>
    <row r="106" spans="2:65" s="1" customFormat="1" ht="15">
      <c r="B106" s="29"/>
      <c r="C106" s="26" t="s">
        <v>20</v>
      </c>
      <c r="D106" s="30"/>
      <c r="E106" s="30"/>
      <c r="F106" s="24" t="str">
        <f>E12</f>
        <v xml:space="preserve"> </v>
      </c>
      <c r="G106" s="30"/>
      <c r="H106" s="30"/>
      <c r="I106" s="30"/>
      <c r="J106" s="30"/>
      <c r="K106" s="26" t="s">
        <v>24</v>
      </c>
      <c r="L106" s="30"/>
      <c r="M106" s="186" t="str">
        <f>E18</f>
        <v xml:space="preserve"> </v>
      </c>
      <c r="N106" s="186"/>
      <c r="O106" s="186"/>
      <c r="P106" s="186"/>
      <c r="Q106" s="186"/>
      <c r="R106" s="31"/>
    </row>
    <row r="107" spans="2:65" s="1" customFormat="1" ht="14.45" customHeight="1">
      <c r="B107" s="29"/>
      <c r="C107" s="26" t="s">
        <v>23</v>
      </c>
      <c r="D107" s="30"/>
      <c r="E107" s="30"/>
      <c r="F107" s="24" t="str">
        <f>IF(E15="","",E15)</f>
        <v xml:space="preserve"> </v>
      </c>
      <c r="G107" s="30"/>
      <c r="H107" s="30"/>
      <c r="I107" s="30"/>
      <c r="J107" s="30"/>
      <c r="K107" s="26" t="s">
        <v>27</v>
      </c>
      <c r="L107" s="30"/>
      <c r="M107" s="186" t="str">
        <f>E21</f>
        <v xml:space="preserve"> </v>
      </c>
      <c r="N107" s="186"/>
      <c r="O107" s="186"/>
      <c r="P107" s="186"/>
      <c r="Q107" s="186"/>
      <c r="R107" s="31"/>
    </row>
    <row r="108" spans="2:65" s="1" customFormat="1" ht="10.35" customHeight="1">
      <c r="B108" s="29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1"/>
    </row>
    <row r="109" spans="2:65" s="7" customFormat="1" ht="29.25" customHeight="1">
      <c r="B109" s="109"/>
      <c r="C109" s="110" t="s">
        <v>95</v>
      </c>
      <c r="D109" s="111" t="s">
        <v>96</v>
      </c>
      <c r="E109" s="111" t="s">
        <v>48</v>
      </c>
      <c r="F109" s="202" t="s">
        <v>97</v>
      </c>
      <c r="G109" s="202"/>
      <c r="H109" s="202"/>
      <c r="I109" s="202"/>
      <c r="J109" s="111" t="s">
        <v>98</v>
      </c>
      <c r="K109" s="111" t="s">
        <v>99</v>
      </c>
      <c r="L109" s="202" t="s">
        <v>100</v>
      </c>
      <c r="M109" s="202"/>
      <c r="N109" s="202" t="s">
        <v>89</v>
      </c>
      <c r="O109" s="202"/>
      <c r="P109" s="202"/>
      <c r="Q109" s="203"/>
      <c r="R109" s="112"/>
      <c r="T109" s="70" t="s">
        <v>101</v>
      </c>
      <c r="U109" s="71" t="s">
        <v>31</v>
      </c>
      <c r="V109" s="71" t="s">
        <v>102</v>
      </c>
      <c r="W109" s="71" t="s">
        <v>103</v>
      </c>
      <c r="X109" s="71" t="s">
        <v>104</v>
      </c>
      <c r="Y109" s="71" t="s">
        <v>105</v>
      </c>
      <c r="Z109" s="71" t="s">
        <v>106</v>
      </c>
      <c r="AA109" s="72" t="s">
        <v>107</v>
      </c>
    </row>
    <row r="110" spans="2:65" s="1" customFormat="1" ht="29.25" customHeight="1">
      <c r="B110" s="29"/>
      <c r="C110" s="74" t="s">
        <v>85</v>
      </c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198">
        <f>BK110</f>
        <v>0</v>
      </c>
      <c r="O110" s="199"/>
      <c r="P110" s="199"/>
      <c r="Q110" s="199"/>
      <c r="R110" s="31"/>
      <c r="T110" s="73"/>
      <c r="U110" s="45"/>
      <c r="V110" s="45"/>
      <c r="W110" s="113">
        <f>W111</f>
        <v>0</v>
      </c>
      <c r="X110" s="45"/>
      <c r="Y110" s="113">
        <f>Y111</f>
        <v>0</v>
      </c>
      <c r="Z110" s="45"/>
      <c r="AA110" s="114">
        <f>AA111</f>
        <v>0</v>
      </c>
      <c r="AT110" s="17" t="s">
        <v>65</v>
      </c>
      <c r="AU110" s="17" t="s">
        <v>91</v>
      </c>
      <c r="BK110" s="115">
        <f>BK111</f>
        <v>0</v>
      </c>
    </row>
    <row r="111" spans="2:65" s="8" customFormat="1" ht="37.35" customHeight="1">
      <c r="B111" s="116"/>
      <c r="C111" s="117"/>
      <c r="D111" s="118" t="s">
        <v>92</v>
      </c>
      <c r="E111" s="118"/>
      <c r="F111" s="118"/>
      <c r="G111" s="118"/>
      <c r="H111" s="118"/>
      <c r="I111" s="118"/>
      <c r="J111" s="118"/>
      <c r="K111" s="118"/>
      <c r="L111" s="118"/>
      <c r="M111" s="118"/>
      <c r="N111" s="200">
        <f>BK111</f>
        <v>0</v>
      </c>
      <c r="O111" s="201"/>
      <c r="P111" s="201"/>
      <c r="Q111" s="201"/>
      <c r="R111" s="119"/>
      <c r="T111" s="120"/>
      <c r="U111" s="117"/>
      <c r="V111" s="117"/>
      <c r="W111" s="121">
        <f>W112</f>
        <v>0</v>
      </c>
      <c r="X111" s="117"/>
      <c r="Y111" s="121">
        <f>Y112</f>
        <v>0</v>
      </c>
      <c r="Z111" s="117"/>
      <c r="AA111" s="122">
        <f>AA112</f>
        <v>0</v>
      </c>
      <c r="AR111" s="123" t="s">
        <v>108</v>
      </c>
      <c r="AT111" s="124" t="s">
        <v>65</v>
      </c>
      <c r="AU111" s="124" t="s">
        <v>66</v>
      </c>
      <c r="AY111" s="123" t="s">
        <v>109</v>
      </c>
      <c r="BK111" s="125">
        <f>BK112</f>
        <v>0</v>
      </c>
    </row>
    <row r="112" spans="2:65" s="1" customFormat="1" ht="55.5" customHeight="1">
      <c r="B112" s="126"/>
      <c r="C112" s="127" t="s">
        <v>72</v>
      </c>
      <c r="D112" s="127" t="s">
        <v>110</v>
      </c>
      <c r="E112" s="128" t="s">
        <v>111</v>
      </c>
      <c r="F112" s="196" t="s">
        <v>116</v>
      </c>
      <c r="G112" s="196"/>
      <c r="H112" s="196"/>
      <c r="I112" s="196"/>
      <c r="J112" s="129" t="s">
        <v>115</v>
      </c>
      <c r="K112" s="130">
        <v>1</v>
      </c>
      <c r="L112" s="197">
        <v>0</v>
      </c>
      <c r="M112" s="197"/>
      <c r="N112" s="197">
        <f>ROUND(L112*K112,3)</f>
        <v>0</v>
      </c>
      <c r="O112" s="197"/>
      <c r="P112" s="197"/>
      <c r="Q112" s="197"/>
      <c r="R112" s="131"/>
      <c r="T112" s="132" t="s">
        <v>5</v>
      </c>
      <c r="U112" s="133" t="s">
        <v>34</v>
      </c>
      <c r="V112" s="134">
        <v>0</v>
      </c>
      <c r="W112" s="134">
        <f>V112*K112</f>
        <v>0</v>
      </c>
      <c r="X112" s="134">
        <v>0</v>
      </c>
      <c r="Y112" s="134">
        <f>X112*K112</f>
        <v>0</v>
      </c>
      <c r="Z112" s="134">
        <v>0</v>
      </c>
      <c r="AA112" s="135">
        <f>Z112*K112</f>
        <v>0</v>
      </c>
      <c r="AR112" s="17" t="s">
        <v>112</v>
      </c>
      <c r="AT112" s="17" t="s">
        <v>110</v>
      </c>
      <c r="AU112" s="17" t="s">
        <v>72</v>
      </c>
      <c r="AY112" s="17" t="s">
        <v>109</v>
      </c>
      <c r="BE112" s="136">
        <f>IF(U112="základná",N112,0)</f>
        <v>0</v>
      </c>
      <c r="BF112" s="136">
        <f>IF(U112="znížená",N112,0)</f>
        <v>0</v>
      </c>
      <c r="BG112" s="136">
        <f>IF(U112="zákl. prenesená",N112,0)</f>
        <v>0</v>
      </c>
      <c r="BH112" s="136">
        <f>IF(U112="zníž. prenesená",N112,0)</f>
        <v>0</v>
      </c>
      <c r="BI112" s="136">
        <f>IF(U112="nulová",N112,0)</f>
        <v>0</v>
      </c>
      <c r="BJ112" s="17" t="s">
        <v>113</v>
      </c>
      <c r="BK112" s="137">
        <f>ROUND(L112*K112,3)</f>
        <v>0</v>
      </c>
      <c r="BL112" s="17" t="s">
        <v>112</v>
      </c>
      <c r="BM112" s="17" t="s">
        <v>114</v>
      </c>
    </row>
    <row r="113" spans="2:18" s="1" customFormat="1"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5"/>
    </row>
  </sheetData>
  <mergeCells count="56">
    <mergeCell ref="H1:K1"/>
    <mergeCell ref="S2:AC2"/>
    <mergeCell ref="F112:I112"/>
    <mergeCell ref="L112:M112"/>
    <mergeCell ref="N112:Q112"/>
    <mergeCell ref="N110:Q110"/>
    <mergeCell ref="N111:Q111"/>
    <mergeCell ref="F102:P102"/>
    <mergeCell ref="M104:P104"/>
    <mergeCell ref="M106:Q106"/>
    <mergeCell ref="M107:Q107"/>
    <mergeCell ref="F109:I109"/>
    <mergeCell ref="L109:M109"/>
    <mergeCell ref="N109:Q109"/>
    <mergeCell ref="N89:Q89"/>
    <mergeCell ref="N91:Q91"/>
    <mergeCell ref="L93:Q93"/>
    <mergeCell ref="C99:Q99"/>
    <mergeCell ref="F101:P101"/>
    <mergeCell ref="M83:Q83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H34:J34"/>
    <mergeCell ref="M34:P34"/>
    <mergeCell ref="H35:J35"/>
    <mergeCell ref="M35:P35"/>
    <mergeCell ref="H36:J36"/>
    <mergeCell ref="M36:P36"/>
    <mergeCell ref="M28:P28"/>
    <mergeCell ref="M30:P30"/>
    <mergeCell ref="H32:J32"/>
    <mergeCell ref="M32:P32"/>
    <mergeCell ref="H33:J33"/>
    <mergeCell ref="M33:P33"/>
    <mergeCell ref="O18:P18"/>
    <mergeCell ref="O20:P20"/>
    <mergeCell ref="O21:P21"/>
    <mergeCell ref="E24:L24"/>
    <mergeCell ref="M27:P27"/>
    <mergeCell ref="O11:P11"/>
    <mergeCell ref="O12:P12"/>
    <mergeCell ref="O14:P14"/>
    <mergeCell ref="O15:P15"/>
    <mergeCell ref="O17:P17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ácia rozpočtu"/>
    <hyperlink ref="L1" location="C109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59005314-48ED-4AE3-A8C5-1529152F8A1D}"/>
</file>

<file path=customXml/itemProps2.xml><?xml version="1.0" encoding="utf-8"?>
<ds:datastoreItem xmlns:ds="http://schemas.openxmlformats.org/officeDocument/2006/customXml" ds:itemID="{FC50FFFA-13CE-4DB1-913C-465AB9373D23}"/>
</file>

<file path=customXml/itemProps3.xml><?xml version="1.0" encoding="utf-8"?>
<ds:datastoreItem xmlns:ds="http://schemas.openxmlformats.org/officeDocument/2006/customXml" ds:itemID="{B2156F08-1531-4437-89C1-340187DD9C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Rekapitulácia stavby</vt:lpstr>
      <vt:lpstr>SO02 - Výťah</vt:lpstr>
      <vt:lpstr>'Rekapitulácia stavby'!Názvy_tisku</vt:lpstr>
      <vt:lpstr>'SO02 - Výťah'!Názvy_tisku</vt:lpstr>
      <vt:lpstr>'Rekapitulácia stavby'!Oblast_tisku</vt:lpstr>
      <vt:lpstr>'SO02 - Výťah'!Oblast_tisku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Petr</cp:lastModifiedBy>
  <dcterms:created xsi:type="dcterms:W3CDTF">2018-09-10T16:20:54Z</dcterms:created>
  <dcterms:modified xsi:type="dcterms:W3CDTF">2018-09-14T06:09:40Z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